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roftova\stavby\2024\II_213 Modernizace silnice Hazlov\rozpočet\"/>
    </mc:Choice>
  </mc:AlternateContent>
  <bookViews>
    <workbookView xWindow="240" yWindow="120" windowWidth="14940" windowHeight="9225"/>
  </bookViews>
  <sheets>
    <sheet name="Souhrn" sheetId="1" r:id="rId1"/>
    <sheet name="0 - 000.1" sheetId="2" r:id="rId2"/>
    <sheet name="1 - 000.2" sheetId="3" r:id="rId3"/>
    <sheet name="2 - 101.1" sheetId="4" r:id="rId4"/>
    <sheet name="3 - 101.2" sheetId="5" r:id="rId5"/>
    <sheet name="4 - 102.1" sheetId="6" r:id="rId6"/>
    <sheet name="5 - 102.2" sheetId="7" r:id="rId7"/>
    <sheet name="6 - 103.1" sheetId="8" r:id="rId8"/>
    <sheet name="7 - 103.2" sheetId="9" r:id="rId9"/>
    <sheet name="8 - 131.1" sheetId="10" r:id="rId10"/>
    <sheet name="9 - 131.2" sheetId="11" r:id="rId11"/>
    <sheet name="10 - 181.1" sheetId="12" r:id="rId12"/>
    <sheet name="11 - 181.2" sheetId="13" r:id="rId13"/>
    <sheet name="12 - 301.1" sheetId="14" r:id="rId14"/>
    <sheet name="13 - 301.2" sheetId="15" r:id="rId15"/>
    <sheet name="14 - 302.1" sheetId="16" r:id="rId16"/>
    <sheet name="15 - 302.2" sheetId="17" r:id="rId17"/>
    <sheet name="16 - 321.1" sheetId="18" r:id="rId18"/>
    <sheet name="17 - 321.2" sheetId="19" r:id="rId19"/>
    <sheet name="18 - 501.1" sheetId="20" r:id="rId20"/>
    <sheet name="19 - 501.2" sheetId="21" r:id="rId21"/>
    <sheet name="20 - 701.4" sheetId="22" r:id="rId22"/>
    <sheet name="21 - 701.5" sheetId="23" r:id="rId23"/>
    <sheet name="22 - 000.1" sheetId="24" r:id="rId24"/>
    <sheet name="23 - 000.2" sheetId="25" r:id="rId25"/>
    <sheet name="24 - 111.1" sheetId="26" r:id="rId26"/>
    <sheet name="25 - 111.2" sheetId="27" r:id="rId27"/>
    <sheet name="26 - 121.1" sheetId="28" r:id="rId28"/>
    <sheet name="27 - 121.2" sheetId="29" r:id="rId29"/>
    <sheet name="28 - 121.3" sheetId="30" r:id="rId30"/>
    <sheet name="29 - 302.1" sheetId="31" r:id="rId31"/>
    <sheet name="30 - 302.2" sheetId="32" r:id="rId32"/>
    <sheet name="31 - 701.1" sheetId="33" r:id="rId33"/>
    <sheet name="32 - 701.2" sheetId="34" r:id="rId34"/>
    <sheet name="33 - 701.6" sheetId="35" r:id="rId35"/>
  </sheets>
  <definedNames>
    <definedName name="_xlnm.Print_Area" localSheetId="0">Souhrn!$A$1:$G$75</definedName>
    <definedName name="_xlnm.Print_Titles" localSheetId="0">Souhrn!$17:$19</definedName>
    <definedName name="_xlnm.Print_Area" localSheetId="1">'0 - 000.1'!$A$1:$M$64</definedName>
    <definedName name="_xlnm.Print_Titles" localSheetId="1">'0 - 000.1'!$22:$24</definedName>
    <definedName name="_xlnm.Print_Area" localSheetId="2">'1 - 000.2'!$A$1:$M$67</definedName>
    <definedName name="_xlnm.Print_Titles" localSheetId="2">'1 - 000.2'!$22:$24</definedName>
    <definedName name="_xlnm.Print_Area" localSheetId="3">'2 - 101.1'!$A$1:$M$240</definedName>
    <definedName name="_xlnm.Print_Titles" localSheetId="3">'2 - 101.1'!$27:$29</definedName>
    <definedName name="_xlnm.Print_Area" localSheetId="4">'3 - 101.2'!$A$1:$M$219</definedName>
    <definedName name="_xlnm.Print_Titles" localSheetId="4">'3 - 101.2'!$27:$29</definedName>
    <definedName name="_xlnm.Print_Area" localSheetId="5">'4 - 102.1'!$A$1:$M$140</definedName>
    <definedName name="_xlnm.Print_Titles" localSheetId="5">'4 - 102.1'!$26:$28</definedName>
    <definedName name="_xlnm.Print_Area" localSheetId="6">'5 - 102.2'!$A$1:$M$131</definedName>
    <definedName name="_xlnm.Print_Titles" localSheetId="6">'5 - 102.2'!$26:$28</definedName>
    <definedName name="_xlnm.Print_Area" localSheetId="7">'6 - 103.1'!$A$1:$M$164</definedName>
    <definedName name="_xlnm.Print_Titles" localSheetId="7">'6 - 103.1'!$26:$28</definedName>
    <definedName name="_xlnm.Print_Area" localSheetId="8">'7 - 103.2'!$A$1:$M$174</definedName>
    <definedName name="_xlnm.Print_Titles" localSheetId="8">'7 - 103.2'!$27:$29</definedName>
    <definedName name="_xlnm.Print_Area" localSheetId="9">'8 - 131.1'!$A$1:$M$67</definedName>
    <definedName name="_xlnm.Print_Titles" localSheetId="9">'8 - 131.1'!$22:$24</definedName>
    <definedName name="_xlnm.Print_Area" localSheetId="10">'9 - 131.2'!$A$1:$M$70</definedName>
    <definedName name="_xlnm.Print_Titles" localSheetId="10">'9 - 131.2'!$22:$24</definedName>
    <definedName name="_xlnm.Print_Area" localSheetId="11">'10 - 181.1'!$A$1:$M$49</definedName>
    <definedName name="_xlnm.Print_Titles" localSheetId="11">'10 - 181.1'!$22:$24</definedName>
    <definedName name="_xlnm.Print_Area" localSheetId="12">'11 - 181.2'!$A$1:$M$52</definedName>
    <definedName name="_xlnm.Print_Titles" localSheetId="12">'11 - 181.2'!$22:$24</definedName>
    <definedName name="_xlnm.Print_Area" localSheetId="13">'12 - 301.1'!$A$1:$M$100</definedName>
    <definedName name="_xlnm.Print_Titles" localSheetId="13">'12 - 301.1'!$25:$27</definedName>
    <definedName name="_xlnm.Print_Area" localSheetId="14">'13 - 301.2'!$A$1:$M$125</definedName>
    <definedName name="_xlnm.Print_Titles" localSheetId="14">'13 - 301.2'!$26:$28</definedName>
    <definedName name="_xlnm.Print_Area" localSheetId="15">'14 - 302.1'!$A$1:$M$191</definedName>
    <definedName name="_xlnm.Print_Titles" localSheetId="15">'14 - 302.1'!$29:$31</definedName>
    <definedName name="_xlnm.Print_Area" localSheetId="16">'15 - 302.2'!$A$1:$M$195</definedName>
    <definedName name="_xlnm.Print_Titles" localSheetId="16">'15 - 302.2'!$27:$29</definedName>
    <definedName name="_xlnm.Print_Area" localSheetId="17">'16 - 321.1'!$A$1:$M$212</definedName>
    <definedName name="_xlnm.Print_Titles" localSheetId="17">'16 - 321.1'!$26:$28</definedName>
    <definedName name="_xlnm.Print_Area" localSheetId="18">'17 - 321.2'!$A$1:$M$191</definedName>
    <definedName name="_xlnm.Print_Titles" localSheetId="18">'17 - 321.2'!$26:$28</definedName>
    <definedName name="_xlnm.Print_Area" localSheetId="19">'18 - 501.1'!$A$1:$M$205</definedName>
    <definedName name="_xlnm.Print_Titles" localSheetId="19">'18 - 501.1'!$28:$30</definedName>
    <definedName name="_xlnm.Print_Area" localSheetId="20">'19 - 501.2'!$A$1:$M$180</definedName>
    <definedName name="_xlnm.Print_Titles" localSheetId="20">'19 - 501.2'!$27:$29</definedName>
    <definedName name="_xlnm.Print_Area" localSheetId="21">'20 - 701.4'!$A$1:$M$140</definedName>
    <definedName name="_xlnm.Print_Titles" localSheetId="21">'20 - 701.4'!$29:$31</definedName>
    <definedName name="_xlnm.Print_Area" localSheetId="22">'21 - 701.5'!$A$1:$M$132</definedName>
    <definedName name="_xlnm.Print_Titles" localSheetId="22">'21 - 701.5'!$30:$32</definedName>
    <definedName name="_xlnm.Print_Area" localSheetId="23">'22 - 000.1'!$A$1:$M$61</definedName>
    <definedName name="_xlnm.Print_Titles" localSheetId="23">'22 - 000.1'!$22:$24</definedName>
    <definedName name="_xlnm.Print_Area" localSheetId="24">'23 - 000.2'!$A$1:$M$61</definedName>
    <definedName name="_xlnm.Print_Titles" localSheetId="24">'23 - 000.2'!$22:$24</definedName>
    <definedName name="_xlnm.Print_Area" localSheetId="25">'24 - 111.1'!$A$1:$M$137</definedName>
    <definedName name="_xlnm.Print_Titles" localSheetId="25">'24 - 111.1'!$26:$28</definedName>
    <definedName name="_xlnm.Print_Area" localSheetId="26">'25 - 111.2'!$A$1:$M$149</definedName>
    <definedName name="_xlnm.Print_Titles" localSheetId="26">'25 - 111.2'!$26:$28</definedName>
    <definedName name="_xlnm.Print_Area" localSheetId="27">'26 - 121.1'!$A$1:$M$172</definedName>
    <definedName name="_xlnm.Print_Titles" localSheetId="27">'26 - 121.1'!$25:$27</definedName>
    <definedName name="_xlnm.Print_Area" localSheetId="28">'27 - 121.2'!$A$1:$M$155</definedName>
    <definedName name="_xlnm.Print_Titles" localSheetId="28">'27 - 121.2'!$26:$28</definedName>
    <definedName name="_xlnm.Print_Area" localSheetId="29">'28 - 121.3'!$A$1:$M$121</definedName>
    <definedName name="_xlnm.Print_Titles" localSheetId="29">'28 - 121.3'!$25:$27</definedName>
    <definedName name="_xlnm.Print_Area" localSheetId="30">'29 - 302.1'!$A$1:$M$191</definedName>
    <definedName name="_xlnm.Print_Titles" localSheetId="30">'29 - 302.1'!$29:$31</definedName>
    <definedName name="_xlnm.Print_Area" localSheetId="31">'30 - 302.2'!$A$1:$M$195</definedName>
    <definedName name="_xlnm.Print_Titles" localSheetId="31">'30 - 302.2'!$27:$29</definedName>
    <definedName name="_xlnm.Print_Area" localSheetId="32">'31 - 701.1'!$A$1:$M$103</definedName>
    <definedName name="_xlnm.Print_Titles" localSheetId="32">'31 - 701.1'!$28:$30</definedName>
    <definedName name="_xlnm.Print_Area" localSheetId="33">'32 - 701.2'!$A$1:$M$94</definedName>
    <definedName name="_xlnm.Print_Titles" localSheetId="33">'32 - 701.2'!$28:$30</definedName>
    <definedName name="_xlnm.Print_Area" localSheetId="34">'33 - 701.6'!$A$1:$M$103</definedName>
    <definedName name="_xlnm.Print_Titles" localSheetId="34">'33 - 701.6'!$28:$30</definedName>
  </definedNames>
  <calcPr/>
</workbook>
</file>

<file path=xl/calcChain.xml><?xml version="1.0" encoding="utf-8"?>
<calcChain xmlns="http://schemas.openxmlformats.org/spreadsheetml/2006/main">
  <c i="35" l="1" r="R83"/>
  <c r="I83"/>
  <c r="J83"/>
  <c r="L83"/>
  <c r="R80"/>
  <c r="I80"/>
  <c r="Q80"/>
  <c r="R77"/>
  <c r="R86"/>
  <c r="I77"/>
  <c r="Q77"/>
  <c r="R71"/>
  <c r="R74"/>
  <c r="I71"/>
  <c r="Q71"/>
  <c r="Q74"/>
  <c r="R65"/>
  <c r="R68"/>
  <c r="I65"/>
  <c r="Q65"/>
  <c r="Q68"/>
  <c r="R59"/>
  <c r="I59"/>
  <c r="Q59"/>
  <c r="R56"/>
  <c r="R62"/>
  <c r="I56"/>
  <c r="Q56"/>
  <c r="Q62"/>
  <c r="R50"/>
  <c r="R53"/>
  <c r="I50"/>
  <c r="Q50"/>
  <c r="Q53"/>
  <c r="R44"/>
  <c r="I44"/>
  <c r="Q44"/>
  <c r="R41"/>
  <c r="R47"/>
  <c r="I41"/>
  <c r="Q41"/>
  <c r="Q47"/>
  <c r="R35"/>
  <c r="I35"/>
  <c r="Q35"/>
  <c r="R32"/>
  <c r="R38"/>
  <c r="I32"/>
  <c r="Q32"/>
  <c r="Q38"/>
  <c r="A13"/>
  <c i="34" r="R74"/>
  <c r="R77"/>
  <c r="I74"/>
  <c r="Q74"/>
  <c r="Q77"/>
  <c r="R68"/>
  <c r="R71"/>
  <c r="I68"/>
  <c r="Q68"/>
  <c r="Q71"/>
  <c r="R62"/>
  <c r="R65"/>
  <c r="I62"/>
  <c r="Q62"/>
  <c r="Q65"/>
  <c r="R56"/>
  <c r="I56"/>
  <c r="Q56"/>
  <c r="R53"/>
  <c r="R59"/>
  <c r="I53"/>
  <c r="Q53"/>
  <c r="Q59"/>
  <c r="R47"/>
  <c r="R50"/>
  <c r="I47"/>
  <c r="Q47"/>
  <c r="Q50"/>
  <c r="R41"/>
  <c r="I41"/>
  <c r="Q41"/>
  <c r="R38"/>
  <c r="R44"/>
  <c r="I38"/>
  <c r="Q38"/>
  <c r="Q44"/>
  <c r="R32"/>
  <c r="R35"/>
  <c r="I32"/>
  <c r="Q32"/>
  <c r="Q35"/>
  <c r="A13"/>
  <c i="33" r="R83"/>
  <c r="R86"/>
  <c r="I83"/>
  <c r="Q83"/>
  <c r="Q86"/>
  <c r="R77"/>
  <c r="I77"/>
  <c r="Q77"/>
  <c r="R74"/>
  <c r="R80"/>
  <c r="I74"/>
  <c r="Q74"/>
  <c r="Q80"/>
  <c r="R68"/>
  <c r="R71"/>
  <c r="I68"/>
  <c r="Q68"/>
  <c r="Q71"/>
  <c r="R62"/>
  <c r="I62"/>
  <c r="Q62"/>
  <c r="R59"/>
  <c r="R65"/>
  <c r="I59"/>
  <c r="Q59"/>
  <c r="Q65"/>
  <c r="R53"/>
  <c r="R56"/>
  <c r="I53"/>
  <c r="J53"/>
  <c r="H57"/>
  <c r="K22"/>
  <c r="R47"/>
  <c r="J47"/>
  <c r="L47"/>
  <c r="I47"/>
  <c r="Q47"/>
  <c r="R44"/>
  <c r="I44"/>
  <c r="Q44"/>
  <c r="R41"/>
  <c r="R50"/>
  <c r="I41"/>
  <c r="Q41"/>
  <c r="Q50"/>
  <c r="R35"/>
  <c r="I35"/>
  <c r="Q35"/>
  <c r="R32"/>
  <c r="R38"/>
  <c r="I32"/>
  <c r="Q32"/>
  <c r="Q38"/>
  <c r="A13"/>
  <c i="32" r="R175"/>
  <c r="I175"/>
  <c r="Q175"/>
  <c r="R172"/>
  <c r="R178"/>
  <c r="I172"/>
  <c r="Q172"/>
  <c r="Q178"/>
  <c r="R166"/>
  <c r="I166"/>
  <c r="Q166"/>
  <c r="R163"/>
  <c r="I163"/>
  <c r="Q163"/>
  <c r="R160"/>
  <c r="I160"/>
  <c r="Q160"/>
  <c r="R157"/>
  <c r="I157"/>
  <c r="Q157"/>
  <c r="R154"/>
  <c r="I154"/>
  <c r="Q154"/>
  <c r="R151"/>
  <c r="I151"/>
  <c r="J151"/>
  <c r="L151"/>
  <c r="R148"/>
  <c r="I148"/>
  <c r="J148"/>
  <c r="L148"/>
  <c r="R145"/>
  <c r="I145"/>
  <c r="Q145"/>
  <c r="R142"/>
  <c r="I142"/>
  <c r="Q142"/>
  <c r="R139"/>
  <c r="I139"/>
  <c r="Q139"/>
  <c r="R136"/>
  <c r="I136"/>
  <c r="Q136"/>
  <c r="R133"/>
  <c r="I133"/>
  <c r="Q133"/>
  <c r="R130"/>
  <c r="I130"/>
  <c r="Q130"/>
  <c r="R127"/>
  <c r="I127"/>
  <c r="Q127"/>
  <c r="R124"/>
  <c r="I124"/>
  <c r="Q124"/>
  <c r="R121"/>
  <c r="I121"/>
  <c r="Q121"/>
  <c r="R118"/>
  <c r="I118"/>
  <c r="Q118"/>
  <c r="R115"/>
  <c r="R169"/>
  <c r="I115"/>
  <c r="Q115"/>
  <c r="R109"/>
  <c r="I109"/>
  <c r="Q109"/>
  <c r="R106"/>
  <c r="I106"/>
  <c r="Q106"/>
  <c r="R103"/>
  <c r="R112"/>
  <c r="I103"/>
  <c r="Q103"/>
  <c r="Q112"/>
  <c r="R97"/>
  <c r="R100"/>
  <c r="I97"/>
  <c r="Q97"/>
  <c r="Q100"/>
  <c r="R91"/>
  <c r="I91"/>
  <c r="Q91"/>
  <c r="R88"/>
  <c r="I88"/>
  <c r="Q88"/>
  <c r="R85"/>
  <c r="I85"/>
  <c r="Q85"/>
  <c r="R82"/>
  <c r="I82"/>
  <c r="Q82"/>
  <c r="R79"/>
  <c r="I79"/>
  <c r="Q79"/>
  <c r="R76"/>
  <c r="I76"/>
  <c r="Q76"/>
  <c r="R73"/>
  <c r="I73"/>
  <c r="Q73"/>
  <c r="R70"/>
  <c r="I70"/>
  <c r="Q70"/>
  <c r="R67"/>
  <c r="I67"/>
  <c r="Q67"/>
  <c r="R64"/>
  <c r="I64"/>
  <c r="Q64"/>
  <c r="R61"/>
  <c r="I61"/>
  <c r="Q61"/>
  <c r="R58"/>
  <c r="I58"/>
  <c r="Q58"/>
  <c r="R55"/>
  <c r="I55"/>
  <c r="Q55"/>
  <c r="R52"/>
  <c r="I52"/>
  <c r="Q52"/>
  <c r="R49"/>
  <c r="I49"/>
  <c r="Q49"/>
  <c r="R46"/>
  <c r="R94"/>
  <c r="I46"/>
  <c r="Q46"/>
  <c r="Q94"/>
  <c r="R40"/>
  <c r="I40"/>
  <c r="Q40"/>
  <c r="R37"/>
  <c r="I37"/>
  <c r="Q37"/>
  <c r="R34"/>
  <c r="I34"/>
  <c r="Q34"/>
  <c r="R31"/>
  <c r="R43"/>
  <c r="I31"/>
  <c r="Q31"/>
  <c r="Q43"/>
  <c r="A13"/>
  <c i="31" r="R171"/>
  <c r="R174"/>
  <c r="I171"/>
  <c r="Q171"/>
  <c r="Q174"/>
  <c r="R165"/>
  <c r="I165"/>
  <c r="Q165"/>
  <c r="R162"/>
  <c r="I162"/>
  <c r="Q162"/>
  <c r="R159"/>
  <c r="I159"/>
  <c r="Q159"/>
  <c r="R156"/>
  <c r="I156"/>
  <c r="Q156"/>
  <c r="R153"/>
  <c r="I153"/>
  <c r="Q153"/>
  <c r="R150"/>
  <c r="I150"/>
  <c r="Q150"/>
  <c r="R147"/>
  <c r="I147"/>
  <c r="Q147"/>
  <c r="R144"/>
  <c r="I144"/>
  <c r="Q144"/>
  <c r="R141"/>
  <c r="R168"/>
  <c r="I141"/>
  <c r="Q141"/>
  <c r="Q168"/>
  <c r="R135"/>
  <c r="I135"/>
  <c r="Q135"/>
  <c r="R132"/>
  <c r="I132"/>
  <c r="Q132"/>
  <c r="R129"/>
  <c r="R138"/>
  <c r="I129"/>
  <c r="Q129"/>
  <c r="Q138"/>
  <c r="R123"/>
  <c r="I123"/>
  <c r="Q123"/>
  <c r="R120"/>
  <c r="I120"/>
  <c r="Q120"/>
  <c r="R117"/>
  <c r="I117"/>
  <c r="Q117"/>
  <c r="R114"/>
  <c r="I114"/>
  <c r="Q114"/>
  <c r="R111"/>
  <c r="R126"/>
  <c r="I111"/>
  <c r="J111"/>
  <c r="R105"/>
  <c r="I105"/>
  <c r="Q105"/>
  <c r="R102"/>
  <c r="R108"/>
  <c r="I102"/>
  <c r="Q102"/>
  <c r="Q108"/>
  <c r="R96"/>
  <c r="R99"/>
  <c r="I96"/>
  <c r="Q96"/>
  <c r="Q99"/>
  <c r="R90"/>
  <c r="I90"/>
  <c r="Q90"/>
  <c r="R87"/>
  <c r="I87"/>
  <c r="Q87"/>
  <c r="R84"/>
  <c r="I84"/>
  <c r="J84"/>
  <c r="L84"/>
  <c r="R81"/>
  <c r="I81"/>
  <c r="Q81"/>
  <c r="R78"/>
  <c r="I78"/>
  <c r="J78"/>
  <c r="L78"/>
  <c r="R75"/>
  <c r="I75"/>
  <c r="J75"/>
  <c r="L75"/>
  <c r="R72"/>
  <c r="I72"/>
  <c r="Q72"/>
  <c r="R69"/>
  <c r="I69"/>
  <c r="J69"/>
  <c r="L69"/>
  <c r="R66"/>
  <c r="I66"/>
  <c r="J66"/>
  <c r="L66"/>
  <c r="R63"/>
  <c r="I63"/>
  <c r="J63"/>
  <c r="L63"/>
  <c r="R60"/>
  <c r="I60"/>
  <c r="J60"/>
  <c r="L60"/>
  <c r="R57"/>
  <c r="I57"/>
  <c r="Q57"/>
  <c r="R54"/>
  <c r="I54"/>
  <c r="Q54"/>
  <c r="R51"/>
  <c r="I51"/>
  <c r="J51"/>
  <c r="L51"/>
  <c r="R48"/>
  <c r="I48"/>
  <c r="J48"/>
  <c r="L48"/>
  <c r="R45"/>
  <c r="I45"/>
  <c r="J45"/>
  <c r="L45"/>
  <c r="R42"/>
  <c r="I42"/>
  <c r="J42"/>
  <c r="L42"/>
  <c r="R39"/>
  <c r="R93"/>
  <c r="I39"/>
  <c r="J39"/>
  <c r="L39"/>
  <c r="R33"/>
  <c r="R36"/>
  <c r="I33"/>
  <c r="Q33"/>
  <c r="Q36"/>
  <c r="A13"/>
  <c i="30" r="R101"/>
  <c r="I101"/>
  <c r="Q101"/>
  <c r="R98"/>
  <c r="I98"/>
  <c r="Q98"/>
  <c r="R95"/>
  <c r="R104"/>
  <c r="I95"/>
  <c r="J95"/>
  <c r="R89"/>
  <c r="I89"/>
  <c r="Q89"/>
  <c r="R86"/>
  <c r="I86"/>
  <c r="Q86"/>
  <c r="R83"/>
  <c r="I83"/>
  <c r="Q83"/>
  <c r="R80"/>
  <c r="I80"/>
  <c r="J80"/>
  <c r="L80"/>
  <c r="R77"/>
  <c r="R92"/>
  <c r="I77"/>
  <c r="J77"/>
  <c r="R71"/>
  <c r="I71"/>
  <c r="J71"/>
  <c r="L71"/>
  <c r="R68"/>
  <c r="I68"/>
  <c r="Q68"/>
  <c r="R65"/>
  <c r="I65"/>
  <c r="Q65"/>
  <c r="R62"/>
  <c r="I62"/>
  <c r="Q62"/>
  <c r="R59"/>
  <c r="I59"/>
  <c r="Q59"/>
  <c r="R56"/>
  <c r="I56"/>
  <c r="Q56"/>
  <c r="R53"/>
  <c r="I53"/>
  <c r="J53"/>
  <c r="L53"/>
  <c r="R50"/>
  <c r="I50"/>
  <c r="Q50"/>
  <c r="R47"/>
  <c r="I47"/>
  <c r="Q47"/>
  <c r="R44"/>
  <c r="I44"/>
  <c r="Q44"/>
  <c r="R41"/>
  <c r="R74"/>
  <c r="I41"/>
  <c r="J41"/>
  <c r="R35"/>
  <c r="I35"/>
  <c r="J35"/>
  <c r="L35"/>
  <c r="R32"/>
  <c r="I32"/>
  <c r="Q32"/>
  <c r="R29"/>
  <c r="R38"/>
  <c r="I29"/>
  <c r="Q29"/>
  <c r="A13"/>
  <c i="29" r="R135"/>
  <c r="Q135"/>
  <c r="I135"/>
  <c r="J135"/>
  <c r="L135"/>
  <c r="R132"/>
  <c r="I132"/>
  <c r="Q132"/>
  <c r="R129"/>
  <c r="I129"/>
  <c r="J129"/>
  <c r="L129"/>
  <c r="R126"/>
  <c r="I126"/>
  <c r="Q126"/>
  <c r="R123"/>
  <c r="R138"/>
  <c r="I123"/>
  <c r="J123"/>
  <c r="R117"/>
  <c r="R120"/>
  <c r="I117"/>
  <c r="Q117"/>
  <c r="Q120"/>
  <c r="R111"/>
  <c r="I111"/>
  <c r="Q111"/>
  <c r="R108"/>
  <c r="I108"/>
  <c r="Q108"/>
  <c r="R105"/>
  <c r="I105"/>
  <c r="Q105"/>
  <c r="R102"/>
  <c r="I102"/>
  <c r="J102"/>
  <c r="L102"/>
  <c r="R99"/>
  <c r="I99"/>
  <c r="Q99"/>
  <c r="R96"/>
  <c r="R114"/>
  <c r="I96"/>
  <c r="J96"/>
  <c r="R90"/>
  <c r="I90"/>
  <c r="Q90"/>
  <c r="R87"/>
  <c r="I87"/>
  <c r="J87"/>
  <c r="L87"/>
  <c r="R84"/>
  <c r="I84"/>
  <c r="Q84"/>
  <c r="R81"/>
  <c r="I81"/>
  <c r="Q81"/>
  <c r="R78"/>
  <c r="I78"/>
  <c r="J78"/>
  <c r="L78"/>
  <c r="R75"/>
  <c r="I75"/>
  <c r="Q75"/>
  <c r="R72"/>
  <c r="I72"/>
  <c r="J72"/>
  <c r="L72"/>
  <c r="R69"/>
  <c r="I69"/>
  <c r="Q69"/>
  <c r="R66"/>
  <c r="I66"/>
  <c r="Q66"/>
  <c r="R63"/>
  <c r="I63"/>
  <c r="J63"/>
  <c r="L63"/>
  <c r="R60"/>
  <c r="I60"/>
  <c r="Q60"/>
  <c r="R57"/>
  <c r="I57"/>
  <c r="Q57"/>
  <c r="R54"/>
  <c r="I54"/>
  <c r="Q54"/>
  <c r="R51"/>
  <c r="I51"/>
  <c r="Q51"/>
  <c r="R48"/>
  <c r="R93"/>
  <c r="I48"/>
  <c r="Q48"/>
  <c r="R42"/>
  <c r="I42"/>
  <c r="J42"/>
  <c r="L42"/>
  <c r="R39"/>
  <c r="I39"/>
  <c r="J39"/>
  <c r="L39"/>
  <c r="R36"/>
  <c r="I36"/>
  <c r="Q36"/>
  <c r="R33"/>
  <c r="I33"/>
  <c r="Q33"/>
  <c r="R30"/>
  <c r="R45"/>
  <c r="I30"/>
  <c r="J30"/>
  <c r="A13"/>
  <c i="28" r="R152"/>
  <c r="I152"/>
  <c r="Q152"/>
  <c r="R149"/>
  <c r="I149"/>
  <c r="Q149"/>
  <c r="R146"/>
  <c r="I146"/>
  <c r="Q146"/>
  <c r="R143"/>
  <c r="I143"/>
  <c r="Q143"/>
  <c r="R140"/>
  <c r="I140"/>
  <c r="Q140"/>
  <c r="R137"/>
  <c r="I137"/>
  <c r="Q137"/>
  <c r="R134"/>
  <c r="I134"/>
  <c r="Q134"/>
  <c r="R131"/>
  <c r="I131"/>
  <c r="J131"/>
  <c r="L131"/>
  <c r="R128"/>
  <c r="I128"/>
  <c r="Q128"/>
  <c r="R125"/>
  <c r="R155"/>
  <c r="I125"/>
  <c r="J125"/>
  <c r="R119"/>
  <c r="I119"/>
  <c r="J119"/>
  <c r="L119"/>
  <c r="R116"/>
  <c r="I116"/>
  <c r="Q116"/>
  <c r="R113"/>
  <c r="I113"/>
  <c r="J113"/>
  <c r="L113"/>
  <c r="R110"/>
  <c r="I110"/>
  <c r="Q110"/>
  <c r="R107"/>
  <c r="I107"/>
  <c r="Q107"/>
  <c r="R104"/>
  <c r="Q104"/>
  <c r="I104"/>
  <c r="J104"/>
  <c r="L104"/>
  <c r="R101"/>
  <c r="R122"/>
  <c r="I101"/>
  <c r="Q101"/>
  <c r="R95"/>
  <c r="I95"/>
  <c r="Q95"/>
  <c r="R92"/>
  <c r="I92"/>
  <c r="Q92"/>
  <c r="R89"/>
  <c r="I89"/>
  <c r="Q89"/>
  <c r="R86"/>
  <c r="I86"/>
  <c r="Q86"/>
  <c r="R83"/>
  <c r="I83"/>
  <c r="Q83"/>
  <c r="R80"/>
  <c r="I80"/>
  <c r="J80"/>
  <c r="L80"/>
  <c r="R77"/>
  <c r="I77"/>
  <c r="Q77"/>
  <c r="R74"/>
  <c r="I74"/>
  <c r="J74"/>
  <c r="L74"/>
  <c r="R71"/>
  <c r="I71"/>
  <c r="Q71"/>
  <c r="R68"/>
  <c r="I68"/>
  <c r="Q68"/>
  <c r="R65"/>
  <c r="I65"/>
  <c r="Q65"/>
  <c r="R62"/>
  <c r="I62"/>
  <c r="J62"/>
  <c r="L62"/>
  <c r="R59"/>
  <c r="I59"/>
  <c r="J59"/>
  <c r="L59"/>
  <c r="R56"/>
  <c r="I56"/>
  <c r="J56"/>
  <c r="L56"/>
  <c r="R53"/>
  <c r="R98"/>
  <c r="I53"/>
  <c r="Q53"/>
  <c r="R47"/>
  <c r="I47"/>
  <c r="Q47"/>
  <c r="R44"/>
  <c r="I44"/>
  <c r="J44"/>
  <c r="L44"/>
  <c r="R41"/>
  <c r="I41"/>
  <c r="Q41"/>
  <c r="R38"/>
  <c r="I38"/>
  <c r="Q38"/>
  <c r="R35"/>
  <c r="I35"/>
  <c r="Q35"/>
  <c r="R32"/>
  <c r="I32"/>
  <c r="J32"/>
  <c r="L32"/>
  <c r="R29"/>
  <c r="R50"/>
  <c r="I29"/>
  <c r="Q29"/>
  <c r="A13"/>
  <c i="27" r="R129"/>
  <c r="I129"/>
  <c r="Q129"/>
  <c r="R126"/>
  <c r="I126"/>
  <c r="Q126"/>
  <c r="R123"/>
  <c r="R132"/>
  <c r="I123"/>
  <c r="Q123"/>
  <c r="Q132"/>
  <c r="R117"/>
  <c r="I117"/>
  <c r="Q117"/>
  <c r="R114"/>
  <c r="I114"/>
  <c r="Q114"/>
  <c r="R111"/>
  <c r="Q111"/>
  <c r="I111"/>
  <c r="J111"/>
  <c r="L111"/>
  <c r="R108"/>
  <c r="R120"/>
  <c r="I108"/>
  <c r="Q108"/>
  <c r="Q120"/>
  <c r="R102"/>
  <c r="R105"/>
  <c r="I102"/>
  <c r="J102"/>
  <c r="H105"/>
  <c r="R96"/>
  <c r="I96"/>
  <c r="J96"/>
  <c r="L96"/>
  <c r="R93"/>
  <c r="I93"/>
  <c r="J93"/>
  <c r="L93"/>
  <c r="R90"/>
  <c r="I90"/>
  <c r="J90"/>
  <c r="L90"/>
  <c r="R87"/>
  <c r="I87"/>
  <c r="J87"/>
  <c r="L87"/>
  <c r="R84"/>
  <c r="I84"/>
  <c r="Q84"/>
  <c r="R81"/>
  <c r="I81"/>
  <c r="J81"/>
  <c r="L81"/>
  <c r="R78"/>
  <c r="I78"/>
  <c r="Q78"/>
  <c r="R75"/>
  <c r="I75"/>
  <c r="Q75"/>
  <c r="R72"/>
  <c r="I72"/>
  <c r="Q72"/>
  <c r="R69"/>
  <c r="I69"/>
  <c r="Q69"/>
  <c r="R66"/>
  <c r="I66"/>
  <c r="Q66"/>
  <c r="R63"/>
  <c r="I63"/>
  <c r="Q63"/>
  <c r="R60"/>
  <c r="I60"/>
  <c r="J60"/>
  <c r="L60"/>
  <c r="R57"/>
  <c r="I57"/>
  <c r="J57"/>
  <c r="L57"/>
  <c r="R54"/>
  <c r="I54"/>
  <c r="J54"/>
  <c r="L54"/>
  <c r="R51"/>
  <c r="I51"/>
  <c r="Q51"/>
  <c r="R48"/>
  <c r="R99"/>
  <c r="I48"/>
  <c r="J48"/>
  <c r="R42"/>
  <c r="I42"/>
  <c r="J42"/>
  <c r="L42"/>
  <c r="R39"/>
  <c r="I39"/>
  <c r="J39"/>
  <c r="L39"/>
  <c r="R36"/>
  <c r="I36"/>
  <c r="J36"/>
  <c r="L36"/>
  <c r="R33"/>
  <c r="I33"/>
  <c r="J33"/>
  <c r="L33"/>
  <c r="R30"/>
  <c r="R45"/>
  <c r="I30"/>
  <c r="Q30"/>
  <c r="A13"/>
  <c i="26" r="R117"/>
  <c r="R120"/>
  <c r="I117"/>
  <c r="J117"/>
  <c r="L117"/>
  <c r="L121"/>
  <c r="L24"/>
  <c r="R111"/>
  <c r="I111"/>
  <c r="Q111"/>
  <c r="R108"/>
  <c r="I108"/>
  <c r="J108"/>
  <c r="L108"/>
  <c r="R105"/>
  <c r="R114"/>
  <c r="I105"/>
  <c r="Q105"/>
  <c r="R99"/>
  <c r="R102"/>
  <c r="I99"/>
  <c r="J99"/>
  <c r="L99"/>
  <c r="L102"/>
  <c r="R93"/>
  <c r="I93"/>
  <c r="J93"/>
  <c r="L93"/>
  <c r="R90"/>
  <c r="I90"/>
  <c r="J90"/>
  <c r="L90"/>
  <c r="R87"/>
  <c r="I87"/>
  <c r="J87"/>
  <c r="L87"/>
  <c r="R84"/>
  <c r="I84"/>
  <c r="J84"/>
  <c r="L84"/>
  <c r="R81"/>
  <c r="I81"/>
  <c r="J81"/>
  <c r="L81"/>
  <c r="R78"/>
  <c r="I78"/>
  <c r="Q78"/>
  <c r="R75"/>
  <c r="I75"/>
  <c r="Q75"/>
  <c r="R72"/>
  <c r="I72"/>
  <c r="Q72"/>
  <c r="R69"/>
  <c r="I69"/>
  <c r="Q69"/>
  <c r="R66"/>
  <c r="I66"/>
  <c r="J66"/>
  <c r="L66"/>
  <c r="R63"/>
  <c r="I63"/>
  <c r="Q63"/>
  <c r="R60"/>
  <c r="I60"/>
  <c r="J60"/>
  <c r="L60"/>
  <c r="R57"/>
  <c r="I57"/>
  <c r="Q57"/>
  <c r="R54"/>
  <c r="I54"/>
  <c r="J54"/>
  <c r="L54"/>
  <c r="R51"/>
  <c r="R96"/>
  <c r="I51"/>
  <c r="Q51"/>
  <c r="R45"/>
  <c r="I45"/>
  <c r="Q45"/>
  <c r="R42"/>
  <c r="I42"/>
  <c r="Q42"/>
  <c r="R39"/>
  <c r="I39"/>
  <c r="Q39"/>
  <c r="R36"/>
  <c r="I36"/>
  <c r="Q36"/>
  <c r="R33"/>
  <c r="I33"/>
  <c r="J33"/>
  <c r="L33"/>
  <c r="R30"/>
  <c r="R48"/>
  <c r="I30"/>
  <c r="Q30"/>
  <c r="A13"/>
  <c i="25" r="R41"/>
  <c r="I41"/>
  <c r="Q41"/>
  <c r="R38"/>
  <c r="I38"/>
  <c r="J38"/>
  <c r="L38"/>
  <c r="R35"/>
  <c r="I35"/>
  <c r="Q35"/>
  <c r="R32"/>
  <c r="I32"/>
  <c r="Q32"/>
  <c r="R29"/>
  <c r="I29"/>
  <c r="J29"/>
  <c r="L29"/>
  <c r="R26"/>
  <c r="R44"/>
  <c r="I26"/>
  <c r="Q26"/>
  <c r="A13"/>
  <c i="24" r="R41"/>
  <c r="I41"/>
  <c r="J41"/>
  <c r="L41"/>
  <c r="R38"/>
  <c r="I38"/>
  <c r="J38"/>
  <c r="L38"/>
  <c r="R35"/>
  <c r="I35"/>
  <c r="J35"/>
  <c r="L35"/>
  <c r="R32"/>
  <c r="I32"/>
  <c r="J32"/>
  <c r="L32"/>
  <c r="R29"/>
  <c r="I29"/>
  <c r="Q29"/>
  <c r="R26"/>
  <c r="R44"/>
  <c r="I26"/>
  <c r="J26"/>
  <c r="A13"/>
  <c i="23" r="R112"/>
  <c r="I112"/>
  <c r="J112"/>
  <c r="L112"/>
  <c r="R109"/>
  <c r="R115"/>
  <c r="I109"/>
  <c r="J109"/>
  <c r="H116"/>
  <c r="K28"/>
  <c r="R103"/>
  <c r="R106"/>
  <c r="I103"/>
  <c r="Q103"/>
  <c r="Q106"/>
  <c r="R97"/>
  <c r="I97"/>
  <c r="Q97"/>
  <c r="R94"/>
  <c r="R100"/>
  <c r="I94"/>
  <c r="J94"/>
  <c r="L94"/>
  <c r="R88"/>
  <c r="R91"/>
  <c r="I88"/>
  <c r="J88"/>
  <c r="H91"/>
  <c r="R82"/>
  <c r="I82"/>
  <c r="Q82"/>
  <c r="R79"/>
  <c r="R85"/>
  <c r="I79"/>
  <c r="J79"/>
  <c r="L79"/>
  <c r="R73"/>
  <c r="R76"/>
  <c r="I73"/>
  <c r="Q73"/>
  <c r="Q76"/>
  <c r="R67"/>
  <c r="I67"/>
  <c r="Q67"/>
  <c r="R64"/>
  <c r="I64"/>
  <c r="Q64"/>
  <c r="R61"/>
  <c r="R70"/>
  <c r="I61"/>
  <c r="Q61"/>
  <c r="Q70"/>
  <c r="R55"/>
  <c r="I55"/>
  <c r="J55"/>
  <c r="L55"/>
  <c r="R52"/>
  <c r="I52"/>
  <c r="Q52"/>
  <c r="R49"/>
  <c r="I49"/>
  <c r="Q49"/>
  <c r="R46"/>
  <c r="I46"/>
  <c r="J46"/>
  <c r="L46"/>
  <c r="R43"/>
  <c r="R58"/>
  <c r="I43"/>
  <c r="J43"/>
  <c r="R37"/>
  <c r="I37"/>
  <c r="J37"/>
  <c r="L37"/>
  <c r="R34"/>
  <c r="R40"/>
  <c r="I34"/>
  <c r="J34"/>
  <c r="H41"/>
  <c r="A13"/>
  <c i="22" r="R120"/>
  <c r="I120"/>
  <c r="Q120"/>
  <c r="R117"/>
  <c r="R123"/>
  <c r="I117"/>
  <c r="Q117"/>
  <c r="Q123"/>
  <c r="R111"/>
  <c r="R114"/>
  <c r="I111"/>
  <c r="Q111"/>
  <c r="Q114"/>
  <c r="R105"/>
  <c r="I105"/>
  <c r="Q105"/>
  <c r="R102"/>
  <c r="R108"/>
  <c r="I102"/>
  <c r="Q102"/>
  <c r="Q108"/>
  <c r="R96"/>
  <c r="I96"/>
  <c r="Q96"/>
  <c r="R93"/>
  <c r="R99"/>
  <c r="I93"/>
  <c r="J93"/>
  <c r="R87"/>
  <c r="I87"/>
  <c r="Q87"/>
  <c r="R84"/>
  <c r="R90"/>
  <c r="I84"/>
  <c r="Q84"/>
  <c r="Q90"/>
  <c r="R78"/>
  <c r="I78"/>
  <c r="Q78"/>
  <c r="R75"/>
  <c r="I75"/>
  <c r="J75"/>
  <c r="L75"/>
  <c r="R72"/>
  <c r="R81"/>
  <c r="I72"/>
  <c r="J72"/>
  <c r="R66"/>
  <c r="I66"/>
  <c r="Q66"/>
  <c r="R63"/>
  <c r="I63"/>
  <c r="Q63"/>
  <c r="R60"/>
  <c r="I60"/>
  <c r="J60"/>
  <c r="L60"/>
  <c r="R57"/>
  <c r="I57"/>
  <c r="J57"/>
  <c r="L57"/>
  <c r="R54"/>
  <c r="I54"/>
  <c r="J54"/>
  <c r="L54"/>
  <c r="R51"/>
  <c r="I51"/>
  <c r="J51"/>
  <c r="L51"/>
  <c r="R48"/>
  <c r="I48"/>
  <c r="Q48"/>
  <c r="R45"/>
  <c r="R69"/>
  <c r="I45"/>
  <c r="J45"/>
  <c r="R39"/>
  <c r="I39"/>
  <c r="J39"/>
  <c r="L39"/>
  <c r="R36"/>
  <c r="I36"/>
  <c r="Q36"/>
  <c r="R33"/>
  <c r="R42"/>
  <c r="I33"/>
  <c r="J33"/>
  <c r="A13"/>
  <c i="21" r="R160"/>
  <c r="I160"/>
  <c r="Q160"/>
  <c r="R157"/>
  <c r="I157"/>
  <c r="Q157"/>
  <c r="R154"/>
  <c r="I154"/>
  <c r="Q154"/>
  <c r="R151"/>
  <c r="I151"/>
  <c r="J151"/>
  <c r="L151"/>
  <c r="R148"/>
  <c r="I148"/>
  <c r="J148"/>
  <c r="L148"/>
  <c r="R145"/>
  <c r="R163"/>
  <c r="I145"/>
  <c r="Q145"/>
  <c r="R139"/>
  <c r="I139"/>
  <c r="J139"/>
  <c r="L139"/>
  <c r="R136"/>
  <c r="I136"/>
  <c r="J136"/>
  <c r="L136"/>
  <c r="R133"/>
  <c r="I133"/>
  <c r="Q133"/>
  <c r="R130"/>
  <c r="I130"/>
  <c r="J130"/>
  <c r="L130"/>
  <c r="R127"/>
  <c r="I127"/>
  <c r="Q127"/>
  <c r="R124"/>
  <c r="I124"/>
  <c r="Q124"/>
  <c r="R121"/>
  <c r="I121"/>
  <c r="Q121"/>
  <c r="R118"/>
  <c r="I118"/>
  <c r="J118"/>
  <c r="L118"/>
  <c r="R115"/>
  <c r="I115"/>
  <c r="Q115"/>
  <c r="R112"/>
  <c r="I112"/>
  <c r="J112"/>
  <c r="L112"/>
  <c r="R109"/>
  <c r="I109"/>
  <c r="Q109"/>
  <c r="R106"/>
  <c r="I106"/>
  <c r="J106"/>
  <c r="L106"/>
  <c r="R103"/>
  <c r="R142"/>
  <c r="I103"/>
  <c r="Q103"/>
  <c r="R97"/>
  <c r="I97"/>
  <c r="Q97"/>
  <c r="R94"/>
  <c r="R100"/>
  <c r="I94"/>
  <c r="Q94"/>
  <c r="Q100"/>
  <c r="R88"/>
  <c r="R91"/>
  <c r="I88"/>
  <c r="J88"/>
  <c r="H91"/>
  <c r="R82"/>
  <c r="I82"/>
  <c r="J82"/>
  <c r="L82"/>
  <c r="R79"/>
  <c r="I79"/>
  <c r="Q79"/>
  <c r="R76"/>
  <c r="I76"/>
  <c r="Q76"/>
  <c r="R73"/>
  <c r="I73"/>
  <c r="Q73"/>
  <c r="R70"/>
  <c r="I70"/>
  <c r="Q70"/>
  <c r="R67"/>
  <c r="I67"/>
  <c r="J67"/>
  <c r="L67"/>
  <c r="R64"/>
  <c r="I64"/>
  <c r="J64"/>
  <c r="L64"/>
  <c r="R61"/>
  <c r="I61"/>
  <c r="J61"/>
  <c r="L61"/>
  <c r="R58"/>
  <c r="I58"/>
  <c r="Q58"/>
  <c r="R55"/>
  <c r="I55"/>
  <c r="J55"/>
  <c r="L55"/>
  <c r="R52"/>
  <c r="R85"/>
  <c r="I52"/>
  <c r="J52"/>
  <c r="R46"/>
  <c r="I46"/>
  <c r="J46"/>
  <c r="L46"/>
  <c r="R43"/>
  <c r="I43"/>
  <c r="Q43"/>
  <c r="R40"/>
  <c r="I40"/>
  <c r="Q40"/>
  <c r="R37"/>
  <c r="I37"/>
  <c r="Q37"/>
  <c r="R34"/>
  <c r="I34"/>
  <c r="Q34"/>
  <c r="R31"/>
  <c r="R49"/>
  <c r="I31"/>
  <c r="Q31"/>
  <c r="A13"/>
  <c i="20" r="R185"/>
  <c r="I185"/>
  <c r="Q185"/>
  <c r="R182"/>
  <c r="I182"/>
  <c r="Q182"/>
  <c r="R179"/>
  <c r="I179"/>
  <c r="Q179"/>
  <c r="R176"/>
  <c r="I176"/>
  <c r="Q176"/>
  <c r="R173"/>
  <c r="I173"/>
  <c r="J173"/>
  <c r="L173"/>
  <c r="R170"/>
  <c r="R188"/>
  <c r="I170"/>
  <c r="Q170"/>
  <c r="R164"/>
  <c r="I164"/>
  <c r="Q164"/>
  <c r="R161"/>
  <c r="I161"/>
  <c r="Q161"/>
  <c r="R158"/>
  <c r="I158"/>
  <c r="Q158"/>
  <c r="R155"/>
  <c r="I155"/>
  <c r="J155"/>
  <c r="L155"/>
  <c r="R152"/>
  <c r="I152"/>
  <c r="Q152"/>
  <c r="R149"/>
  <c r="I149"/>
  <c r="Q149"/>
  <c r="R146"/>
  <c r="I146"/>
  <c r="J146"/>
  <c r="L146"/>
  <c r="R143"/>
  <c r="I143"/>
  <c r="J143"/>
  <c r="L143"/>
  <c r="R140"/>
  <c r="I140"/>
  <c r="J140"/>
  <c r="L140"/>
  <c r="R137"/>
  <c r="I137"/>
  <c r="Q137"/>
  <c r="R134"/>
  <c r="Q134"/>
  <c r="J134"/>
  <c r="L134"/>
  <c r="I134"/>
  <c r="R131"/>
  <c r="I131"/>
  <c r="Q131"/>
  <c r="R128"/>
  <c r="I128"/>
  <c r="Q128"/>
  <c r="R125"/>
  <c r="I125"/>
  <c r="Q125"/>
  <c r="R122"/>
  <c r="I122"/>
  <c r="Q122"/>
  <c r="R119"/>
  <c r="R167"/>
  <c r="I119"/>
  <c r="J119"/>
  <c r="R113"/>
  <c r="I113"/>
  <c r="J113"/>
  <c r="L113"/>
  <c r="R110"/>
  <c r="I110"/>
  <c r="J110"/>
  <c r="L110"/>
  <c r="R107"/>
  <c r="R116"/>
  <c r="I107"/>
  <c r="J107"/>
  <c r="L107"/>
  <c r="L117"/>
  <c r="L24"/>
  <c r="R101"/>
  <c r="I101"/>
  <c r="Q101"/>
  <c r="R98"/>
  <c r="I98"/>
  <c r="Q98"/>
  <c r="R95"/>
  <c r="R104"/>
  <c r="I95"/>
  <c r="J95"/>
  <c r="R89"/>
  <c r="R92"/>
  <c r="I89"/>
  <c r="J89"/>
  <c r="L89"/>
  <c r="L93"/>
  <c r="L22"/>
  <c r="R83"/>
  <c r="I83"/>
  <c r="J83"/>
  <c r="L83"/>
  <c r="R80"/>
  <c r="I80"/>
  <c r="J80"/>
  <c r="L80"/>
  <c r="R77"/>
  <c r="I77"/>
  <c r="J77"/>
  <c r="L77"/>
  <c r="R74"/>
  <c r="I74"/>
  <c r="J74"/>
  <c r="L74"/>
  <c r="R71"/>
  <c r="I71"/>
  <c r="Q71"/>
  <c r="R68"/>
  <c r="I68"/>
  <c r="Q68"/>
  <c r="R65"/>
  <c r="I65"/>
  <c r="J65"/>
  <c r="L65"/>
  <c r="R62"/>
  <c r="I62"/>
  <c r="J62"/>
  <c r="L62"/>
  <c r="R59"/>
  <c r="I59"/>
  <c r="J59"/>
  <c r="L59"/>
  <c r="R56"/>
  <c r="I56"/>
  <c r="J56"/>
  <c r="L56"/>
  <c r="R53"/>
  <c r="R86"/>
  <c r="I53"/>
  <c r="Q53"/>
  <c r="R47"/>
  <c r="I47"/>
  <c r="J47"/>
  <c r="L47"/>
  <c r="R44"/>
  <c r="I44"/>
  <c r="J44"/>
  <c r="L44"/>
  <c r="R41"/>
  <c r="I41"/>
  <c r="J41"/>
  <c r="L41"/>
  <c r="R38"/>
  <c r="I38"/>
  <c r="J38"/>
  <c r="L38"/>
  <c r="R35"/>
  <c r="I35"/>
  <c r="J35"/>
  <c r="L35"/>
  <c r="R32"/>
  <c r="R50"/>
  <c r="I32"/>
  <c r="J32"/>
  <c r="H51"/>
  <c r="A13"/>
  <c i="19" r="R171"/>
  <c r="R174"/>
  <c r="I171"/>
  <c r="Q171"/>
  <c r="Q174"/>
  <c r="R165"/>
  <c r="I165"/>
  <c r="J165"/>
  <c r="L165"/>
  <c r="R162"/>
  <c r="I162"/>
  <c r="J162"/>
  <c r="L162"/>
  <c r="R159"/>
  <c r="I159"/>
  <c r="Q159"/>
  <c r="R156"/>
  <c r="I156"/>
  <c r="J156"/>
  <c r="L156"/>
  <c r="R153"/>
  <c r="I153"/>
  <c r="Q153"/>
  <c r="R150"/>
  <c r="I150"/>
  <c r="Q150"/>
  <c r="R147"/>
  <c r="I147"/>
  <c r="Q147"/>
  <c r="R144"/>
  <c r="I144"/>
  <c r="J144"/>
  <c r="L144"/>
  <c r="R141"/>
  <c r="I141"/>
  <c r="J141"/>
  <c r="L141"/>
  <c r="R138"/>
  <c r="I138"/>
  <c r="Q138"/>
  <c r="R135"/>
  <c r="I135"/>
  <c r="J135"/>
  <c r="L135"/>
  <c r="R132"/>
  <c r="I132"/>
  <c r="Q132"/>
  <c r="R129"/>
  <c r="I129"/>
  <c r="Q129"/>
  <c r="R126"/>
  <c r="I126"/>
  <c r="Q126"/>
  <c r="R123"/>
  <c r="I123"/>
  <c r="J123"/>
  <c r="L123"/>
  <c r="R120"/>
  <c r="I120"/>
  <c r="Q120"/>
  <c r="R117"/>
  <c r="I117"/>
  <c r="Q117"/>
  <c r="R114"/>
  <c r="I114"/>
  <c r="Q114"/>
  <c r="R111"/>
  <c r="I111"/>
  <c r="Q111"/>
  <c r="R108"/>
  <c r="I108"/>
  <c r="J108"/>
  <c r="L108"/>
  <c r="R105"/>
  <c r="I105"/>
  <c r="J105"/>
  <c r="L105"/>
  <c r="R102"/>
  <c r="I102"/>
  <c r="J102"/>
  <c r="L102"/>
  <c r="R99"/>
  <c r="I99"/>
  <c r="J99"/>
  <c r="L99"/>
  <c r="R96"/>
  <c r="I96"/>
  <c r="J96"/>
  <c r="L96"/>
  <c r="R93"/>
  <c r="I93"/>
  <c r="Q93"/>
  <c r="R90"/>
  <c r="I90"/>
  <c r="J90"/>
  <c r="L90"/>
  <c r="R87"/>
  <c r="I87"/>
  <c r="J87"/>
  <c r="L87"/>
  <c r="R84"/>
  <c r="I84"/>
  <c r="Q84"/>
  <c r="R81"/>
  <c r="I81"/>
  <c r="Q81"/>
  <c r="R78"/>
  <c r="R168"/>
  <c r="I78"/>
  <c r="J78"/>
  <c r="R72"/>
  <c r="I72"/>
  <c r="J72"/>
  <c r="L72"/>
  <c r="R69"/>
  <c r="R75"/>
  <c r="I69"/>
  <c r="J69"/>
  <c r="H76"/>
  <c r="K22"/>
  <c r="R63"/>
  <c r="I63"/>
  <c r="Q63"/>
  <c r="R60"/>
  <c r="I60"/>
  <c r="J60"/>
  <c r="L60"/>
  <c r="R57"/>
  <c r="I57"/>
  <c r="J57"/>
  <c r="L57"/>
  <c r="R54"/>
  <c r="I54"/>
  <c r="Q54"/>
  <c r="R51"/>
  <c r="I51"/>
  <c r="Q51"/>
  <c r="R48"/>
  <c r="I48"/>
  <c r="J48"/>
  <c r="L48"/>
  <c r="R45"/>
  <c r="R66"/>
  <c r="I45"/>
  <c r="J45"/>
  <c r="R39"/>
  <c r="I39"/>
  <c r="J39"/>
  <c r="L39"/>
  <c r="R36"/>
  <c r="I36"/>
  <c r="J36"/>
  <c r="L36"/>
  <c r="R33"/>
  <c r="I33"/>
  <c r="Q33"/>
  <c r="R30"/>
  <c r="R42"/>
  <c r="I30"/>
  <c r="J30"/>
  <c r="A13"/>
  <c i="18" r="R192"/>
  <c r="Q192"/>
  <c r="I192"/>
  <c r="J192"/>
  <c r="L192"/>
  <c r="R189"/>
  <c r="R195"/>
  <c r="I189"/>
  <c r="Q189"/>
  <c r="Q195"/>
  <c r="R183"/>
  <c r="I183"/>
  <c r="J183"/>
  <c r="L183"/>
  <c r="R180"/>
  <c r="I180"/>
  <c r="J180"/>
  <c r="L180"/>
  <c r="R177"/>
  <c r="I177"/>
  <c r="Q177"/>
  <c r="R174"/>
  <c r="I174"/>
  <c r="J174"/>
  <c r="L174"/>
  <c r="R171"/>
  <c r="I171"/>
  <c r="Q171"/>
  <c r="R168"/>
  <c r="I168"/>
  <c r="Q168"/>
  <c r="R165"/>
  <c r="I165"/>
  <c r="Q165"/>
  <c r="R162"/>
  <c r="I162"/>
  <c r="Q162"/>
  <c r="R159"/>
  <c r="I159"/>
  <c r="J159"/>
  <c r="L159"/>
  <c r="R156"/>
  <c r="I156"/>
  <c r="Q156"/>
  <c r="R153"/>
  <c r="I153"/>
  <c r="Q153"/>
  <c r="R150"/>
  <c r="I150"/>
  <c r="Q150"/>
  <c r="R147"/>
  <c r="I147"/>
  <c r="Q147"/>
  <c r="R144"/>
  <c r="I144"/>
  <c r="J144"/>
  <c r="L144"/>
  <c r="R141"/>
  <c r="I141"/>
  <c r="Q141"/>
  <c r="R138"/>
  <c r="I138"/>
  <c r="Q138"/>
  <c r="R135"/>
  <c r="I135"/>
  <c r="J135"/>
  <c r="L135"/>
  <c r="R132"/>
  <c r="I132"/>
  <c r="Q132"/>
  <c r="R129"/>
  <c r="I129"/>
  <c r="Q129"/>
  <c r="R126"/>
  <c r="I126"/>
  <c r="J126"/>
  <c r="L126"/>
  <c r="R123"/>
  <c r="I123"/>
  <c r="J123"/>
  <c r="L123"/>
  <c r="R120"/>
  <c r="I120"/>
  <c r="J120"/>
  <c r="L120"/>
  <c r="R117"/>
  <c r="I117"/>
  <c r="Q117"/>
  <c r="R114"/>
  <c r="I114"/>
  <c r="J114"/>
  <c r="L114"/>
  <c r="R111"/>
  <c r="I111"/>
  <c r="Q111"/>
  <c r="R108"/>
  <c r="I108"/>
  <c r="Q108"/>
  <c r="R105"/>
  <c r="I105"/>
  <c r="J105"/>
  <c r="L105"/>
  <c r="R102"/>
  <c r="I102"/>
  <c r="J102"/>
  <c r="L102"/>
  <c r="R99"/>
  <c r="I99"/>
  <c r="Q99"/>
  <c r="R96"/>
  <c r="I96"/>
  <c r="J96"/>
  <c r="L96"/>
  <c r="R93"/>
  <c r="I93"/>
  <c r="J93"/>
  <c r="L93"/>
  <c r="R90"/>
  <c r="I90"/>
  <c r="J90"/>
  <c r="L90"/>
  <c r="R87"/>
  <c r="I87"/>
  <c r="J87"/>
  <c r="L87"/>
  <c r="R84"/>
  <c r="I84"/>
  <c r="J84"/>
  <c r="L84"/>
  <c r="R81"/>
  <c r="I81"/>
  <c r="Q81"/>
  <c r="R78"/>
  <c r="R186"/>
  <c r="I78"/>
  <c r="Q78"/>
  <c r="R72"/>
  <c r="J72"/>
  <c r="L72"/>
  <c r="I72"/>
  <c r="Q72"/>
  <c r="R69"/>
  <c r="R75"/>
  <c r="I69"/>
  <c r="Q69"/>
  <c r="Q75"/>
  <c r="R63"/>
  <c r="I63"/>
  <c r="J63"/>
  <c r="L63"/>
  <c r="R60"/>
  <c r="I60"/>
  <c r="Q60"/>
  <c r="R57"/>
  <c r="I57"/>
  <c r="J57"/>
  <c r="L57"/>
  <c r="R54"/>
  <c r="I54"/>
  <c r="J54"/>
  <c r="L54"/>
  <c r="R51"/>
  <c r="I51"/>
  <c r="J51"/>
  <c r="L51"/>
  <c r="R48"/>
  <c r="I48"/>
  <c r="J48"/>
  <c r="L48"/>
  <c r="R45"/>
  <c r="R66"/>
  <c r="I45"/>
  <c r="Q45"/>
  <c r="R39"/>
  <c r="I39"/>
  <c r="J39"/>
  <c r="L39"/>
  <c r="R36"/>
  <c r="I36"/>
  <c r="Q36"/>
  <c r="R33"/>
  <c r="I33"/>
  <c r="Q33"/>
  <c r="R30"/>
  <c r="R42"/>
  <c r="I30"/>
  <c r="J30"/>
  <c r="L30"/>
  <c r="A13"/>
  <c i="17" r="R175"/>
  <c r="I175"/>
  <c r="J175"/>
  <c r="L175"/>
  <c r="R172"/>
  <c r="R178"/>
  <c r="I172"/>
  <c r="J172"/>
  <c r="L172"/>
  <c r="L178"/>
  <c r="R166"/>
  <c r="Q166"/>
  <c r="I166"/>
  <c r="J166"/>
  <c r="L166"/>
  <c r="R163"/>
  <c r="I163"/>
  <c r="Q163"/>
  <c r="R160"/>
  <c r="I160"/>
  <c r="Q160"/>
  <c r="R157"/>
  <c r="I157"/>
  <c r="Q157"/>
  <c r="R154"/>
  <c r="I154"/>
  <c r="Q154"/>
  <c r="R151"/>
  <c r="I151"/>
  <c r="J151"/>
  <c r="L151"/>
  <c r="R148"/>
  <c r="I148"/>
  <c r="J148"/>
  <c r="L148"/>
  <c r="R145"/>
  <c r="I145"/>
  <c r="Q145"/>
  <c r="R142"/>
  <c r="I142"/>
  <c r="Q142"/>
  <c r="R139"/>
  <c r="Q139"/>
  <c r="I139"/>
  <c r="J139"/>
  <c r="L139"/>
  <c r="R136"/>
  <c r="I136"/>
  <c r="Q136"/>
  <c r="R133"/>
  <c r="I133"/>
  <c r="Q133"/>
  <c r="R130"/>
  <c r="I130"/>
  <c r="J130"/>
  <c r="L130"/>
  <c r="R127"/>
  <c r="I127"/>
  <c r="Q127"/>
  <c r="R124"/>
  <c r="I124"/>
  <c r="Q124"/>
  <c r="R121"/>
  <c r="I121"/>
  <c r="J121"/>
  <c r="L121"/>
  <c r="R118"/>
  <c r="Q118"/>
  <c r="I118"/>
  <c r="J118"/>
  <c r="L118"/>
  <c r="R115"/>
  <c r="R169"/>
  <c r="I115"/>
  <c r="J115"/>
  <c r="R109"/>
  <c r="I109"/>
  <c r="J109"/>
  <c r="L109"/>
  <c r="R106"/>
  <c r="I106"/>
  <c r="J106"/>
  <c r="L106"/>
  <c r="R103"/>
  <c r="R112"/>
  <c r="I103"/>
  <c r="Q103"/>
  <c r="R97"/>
  <c r="R100"/>
  <c r="I97"/>
  <c r="Q97"/>
  <c r="Q100"/>
  <c r="R91"/>
  <c r="I91"/>
  <c r="Q91"/>
  <c r="R88"/>
  <c r="I88"/>
  <c r="Q88"/>
  <c r="R85"/>
  <c r="I85"/>
  <c r="J85"/>
  <c r="L85"/>
  <c r="R82"/>
  <c r="I82"/>
  <c r="J82"/>
  <c r="L82"/>
  <c r="R79"/>
  <c r="I79"/>
  <c r="Q79"/>
  <c r="R76"/>
  <c r="I76"/>
  <c r="J76"/>
  <c r="L76"/>
  <c r="R73"/>
  <c r="I73"/>
  <c r="J73"/>
  <c r="L73"/>
  <c r="R70"/>
  <c r="I70"/>
  <c r="Q70"/>
  <c r="R67"/>
  <c r="I67"/>
  <c r="Q67"/>
  <c r="R64"/>
  <c r="I64"/>
  <c r="J64"/>
  <c r="L64"/>
  <c r="R61"/>
  <c r="I61"/>
  <c r="J61"/>
  <c r="L61"/>
  <c r="R58"/>
  <c r="I58"/>
  <c r="J58"/>
  <c r="L58"/>
  <c r="R55"/>
  <c r="I55"/>
  <c r="J55"/>
  <c r="L55"/>
  <c r="R52"/>
  <c r="I52"/>
  <c r="J52"/>
  <c r="L52"/>
  <c r="R49"/>
  <c r="I49"/>
  <c r="J49"/>
  <c r="L49"/>
  <c r="R46"/>
  <c r="R94"/>
  <c r="I46"/>
  <c r="J46"/>
  <c r="L46"/>
  <c r="R40"/>
  <c r="I40"/>
  <c r="J40"/>
  <c r="L40"/>
  <c r="R37"/>
  <c r="I37"/>
  <c r="J37"/>
  <c r="L37"/>
  <c r="R34"/>
  <c r="I34"/>
  <c r="J34"/>
  <c r="L34"/>
  <c r="R31"/>
  <c r="R43"/>
  <c r="I31"/>
  <c r="J31"/>
  <c r="H44"/>
  <c r="K20"/>
  <c r="A13"/>
  <c i="16" r="R171"/>
  <c r="R174"/>
  <c r="I171"/>
  <c r="J171"/>
  <c r="H175"/>
  <c r="K27"/>
  <c r="R165"/>
  <c r="I165"/>
  <c r="Q165"/>
  <c r="R162"/>
  <c r="I162"/>
  <c r="Q162"/>
  <c r="R159"/>
  <c r="Q159"/>
  <c r="I159"/>
  <c r="J159"/>
  <c r="L159"/>
  <c r="R156"/>
  <c r="I156"/>
  <c r="J156"/>
  <c r="L156"/>
  <c r="R153"/>
  <c r="I153"/>
  <c r="Q153"/>
  <c r="R150"/>
  <c r="I150"/>
  <c r="Q150"/>
  <c r="R147"/>
  <c r="I147"/>
  <c r="Q147"/>
  <c r="R144"/>
  <c r="I144"/>
  <c r="Q144"/>
  <c r="R141"/>
  <c r="R168"/>
  <c r="I141"/>
  <c r="J141"/>
  <c r="R135"/>
  <c r="I135"/>
  <c r="Q135"/>
  <c r="R132"/>
  <c r="I132"/>
  <c r="J132"/>
  <c r="L132"/>
  <c r="R129"/>
  <c r="R138"/>
  <c r="I129"/>
  <c r="J129"/>
  <c r="L129"/>
  <c r="R123"/>
  <c r="I123"/>
  <c r="Q123"/>
  <c r="R120"/>
  <c r="I120"/>
  <c r="Q120"/>
  <c r="R117"/>
  <c r="I117"/>
  <c r="Q117"/>
  <c r="R114"/>
  <c r="I114"/>
  <c r="J114"/>
  <c r="L114"/>
  <c r="R111"/>
  <c r="R126"/>
  <c r="I111"/>
  <c r="Q111"/>
  <c r="R105"/>
  <c r="I105"/>
  <c r="J105"/>
  <c r="L105"/>
  <c r="R102"/>
  <c r="R108"/>
  <c r="I102"/>
  <c r="Q102"/>
  <c r="R96"/>
  <c r="R99"/>
  <c r="I96"/>
  <c r="J96"/>
  <c r="H99"/>
  <c r="R90"/>
  <c r="I90"/>
  <c r="Q90"/>
  <c r="R87"/>
  <c r="I87"/>
  <c r="J87"/>
  <c r="L87"/>
  <c r="R84"/>
  <c r="I84"/>
  <c r="Q84"/>
  <c r="R81"/>
  <c r="I81"/>
  <c r="J81"/>
  <c r="L81"/>
  <c r="R78"/>
  <c r="I78"/>
  <c r="J78"/>
  <c r="L78"/>
  <c r="R75"/>
  <c r="I75"/>
  <c r="J75"/>
  <c r="L75"/>
  <c r="R72"/>
  <c r="I72"/>
  <c r="Q72"/>
  <c r="R69"/>
  <c r="I69"/>
  <c r="Q69"/>
  <c r="R66"/>
  <c r="I66"/>
  <c r="J66"/>
  <c r="L66"/>
  <c r="R63"/>
  <c r="I63"/>
  <c r="J63"/>
  <c r="L63"/>
  <c r="R60"/>
  <c r="I60"/>
  <c r="J60"/>
  <c r="L60"/>
  <c r="R57"/>
  <c r="I57"/>
  <c r="Q57"/>
  <c r="R54"/>
  <c r="I54"/>
  <c r="Q54"/>
  <c r="R51"/>
  <c r="I51"/>
  <c r="J51"/>
  <c r="L51"/>
  <c r="R48"/>
  <c r="I48"/>
  <c r="Q48"/>
  <c r="R45"/>
  <c r="I45"/>
  <c r="Q45"/>
  <c r="R42"/>
  <c r="J42"/>
  <c r="L42"/>
  <c r="I42"/>
  <c r="Q42"/>
  <c r="R39"/>
  <c r="R93"/>
  <c r="I39"/>
  <c r="Q39"/>
  <c r="R33"/>
  <c r="R36"/>
  <c r="I33"/>
  <c r="Q33"/>
  <c r="Q36"/>
  <c r="A13"/>
  <c i="15" r="R105"/>
  <c r="I105"/>
  <c r="J105"/>
  <c r="L105"/>
  <c r="R102"/>
  <c r="R108"/>
  <c r="Q102"/>
  <c r="I102"/>
  <c r="J102"/>
  <c r="H109"/>
  <c r="K24"/>
  <c r="R96"/>
  <c r="I96"/>
  <c r="Q96"/>
  <c r="R93"/>
  <c r="I93"/>
  <c r="Q93"/>
  <c r="R90"/>
  <c r="I90"/>
  <c r="Q90"/>
  <c r="R87"/>
  <c r="I87"/>
  <c r="J87"/>
  <c r="L87"/>
  <c r="R84"/>
  <c r="I84"/>
  <c r="Q84"/>
  <c r="R81"/>
  <c r="I81"/>
  <c r="Q81"/>
  <c r="R78"/>
  <c r="I78"/>
  <c r="Q78"/>
  <c r="R75"/>
  <c r="I75"/>
  <c r="Q75"/>
  <c r="R72"/>
  <c r="I72"/>
  <c r="J72"/>
  <c r="L72"/>
  <c r="R69"/>
  <c r="R99"/>
  <c r="Q69"/>
  <c r="I69"/>
  <c r="J69"/>
  <c r="L69"/>
  <c r="R63"/>
  <c r="R66"/>
  <c r="I63"/>
  <c r="Q63"/>
  <c r="Q66"/>
  <c r="R57"/>
  <c r="I57"/>
  <c r="J57"/>
  <c r="L57"/>
  <c r="R54"/>
  <c r="Q54"/>
  <c r="I54"/>
  <c r="J54"/>
  <c r="L54"/>
  <c r="R51"/>
  <c r="I51"/>
  <c r="J51"/>
  <c r="L51"/>
  <c r="R48"/>
  <c r="I48"/>
  <c r="Q48"/>
  <c r="R45"/>
  <c r="I45"/>
  <c r="Q45"/>
  <c r="R42"/>
  <c r="R60"/>
  <c r="I42"/>
  <c r="Q42"/>
  <c r="R36"/>
  <c r="I36"/>
  <c r="Q36"/>
  <c r="R33"/>
  <c r="I33"/>
  <c r="J33"/>
  <c r="L33"/>
  <c r="R30"/>
  <c r="R39"/>
  <c r="I30"/>
  <c r="Q30"/>
  <c r="A13"/>
  <c i="14" r="R80"/>
  <c r="I80"/>
  <c r="Q80"/>
  <c r="R77"/>
  <c r="I77"/>
  <c r="J77"/>
  <c r="L77"/>
  <c r="R74"/>
  <c r="I74"/>
  <c r="J74"/>
  <c r="L74"/>
  <c r="R71"/>
  <c r="I71"/>
  <c r="Q71"/>
  <c r="R68"/>
  <c r="Q68"/>
  <c r="I68"/>
  <c r="J68"/>
  <c r="L68"/>
  <c r="R65"/>
  <c r="I65"/>
  <c r="J65"/>
  <c r="L65"/>
  <c r="R62"/>
  <c r="R83"/>
  <c r="I62"/>
  <c r="J62"/>
  <c r="R56"/>
  <c r="R59"/>
  <c r="I56"/>
  <c r="Q56"/>
  <c r="Q59"/>
  <c r="R50"/>
  <c r="I50"/>
  <c r="Q50"/>
  <c r="R47"/>
  <c r="I47"/>
  <c r="Q47"/>
  <c r="R44"/>
  <c r="I44"/>
  <c r="J44"/>
  <c r="L44"/>
  <c r="R41"/>
  <c r="Q41"/>
  <c r="I41"/>
  <c r="J41"/>
  <c r="L41"/>
  <c r="R38"/>
  <c r="I38"/>
  <c r="Q38"/>
  <c r="R35"/>
  <c r="R53"/>
  <c r="I35"/>
  <c r="Q35"/>
  <c r="R29"/>
  <c r="R32"/>
  <c r="Q29"/>
  <c r="Q32"/>
  <c r="I29"/>
  <c r="J29"/>
  <c r="H32"/>
  <c r="A13"/>
  <c i="13" r="R32"/>
  <c r="I32"/>
  <c r="Q32"/>
  <c r="R29"/>
  <c r="J29"/>
  <c r="L29"/>
  <c r="I29"/>
  <c r="Q29"/>
  <c r="R26"/>
  <c r="R35"/>
  <c r="I26"/>
  <c r="Q26"/>
  <c r="Q35"/>
  <c r="A13"/>
  <c i="12" r="R29"/>
  <c r="I29"/>
  <c r="Q29"/>
  <c r="R26"/>
  <c r="R32"/>
  <c r="I26"/>
  <c r="J26"/>
  <c r="A13"/>
  <c i="11" r="R50"/>
  <c r="I50"/>
  <c r="Q50"/>
  <c r="R47"/>
  <c r="I47"/>
  <c r="Q47"/>
  <c r="R44"/>
  <c r="I44"/>
  <c r="Q44"/>
  <c r="R41"/>
  <c r="I41"/>
  <c r="J41"/>
  <c r="L41"/>
  <c r="R38"/>
  <c r="I38"/>
  <c r="Q38"/>
  <c r="R35"/>
  <c r="I35"/>
  <c r="Q35"/>
  <c r="R32"/>
  <c r="I32"/>
  <c r="Q32"/>
  <c r="R29"/>
  <c r="I29"/>
  <c r="J29"/>
  <c r="L29"/>
  <c r="R26"/>
  <c r="R53"/>
  <c r="I26"/>
  <c r="Q26"/>
  <c r="A13"/>
  <c i="10" r="R47"/>
  <c r="I47"/>
  <c r="J47"/>
  <c r="L47"/>
  <c r="R44"/>
  <c r="I44"/>
  <c r="Q44"/>
  <c r="R41"/>
  <c r="I41"/>
  <c r="J41"/>
  <c r="L41"/>
  <c r="R38"/>
  <c r="I38"/>
  <c r="J38"/>
  <c r="L38"/>
  <c r="R35"/>
  <c r="I35"/>
  <c r="Q35"/>
  <c r="R32"/>
  <c r="I32"/>
  <c r="Q32"/>
  <c r="R29"/>
  <c r="I29"/>
  <c r="J29"/>
  <c r="L29"/>
  <c r="R26"/>
  <c r="R50"/>
  <c r="I26"/>
  <c r="Q26"/>
  <c r="A13"/>
  <c i="9" r="R154"/>
  <c r="I154"/>
  <c r="Q154"/>
  <c r="R151"/>
  <c r="I151"/>
  <c r="J151"/>
  <c r="L151"/>
  <c r="R148"/>
  <c r="I148"/>
  <c r="J148"/>
  <c r="L148"/>
  <c r="R145"/>
  <c r="R157"/>
  <c r="I145"/>
  <c r="J145"/>
  <c r="R139"/>
  <c r="R142"/>
  <c r="I139"/>
  <c r="J139"/>
  <c r="H142"/>
  <c r="R133"/>
  <c r="I133"/>
  <c r="J133"/>
  <c r="L133"/>
  <c r="R130"/>
  <c r="I130"/>
  <c r="Q130"/>
  <c r="R127"/>
  <c r="I127"/>
  <c r="Q127"/>
  <c r="R124"/>
  <c r="I124"/>
  <c r="Q124"/>
  <c r="R121"/>
  <c r="I121"/>
  <c r="Q121"/>
  <c r="R118"/>
  <c r="I118"/>
  <c r="J118"/>
  <c r="L118"/>
  <c r="R115"/>
  <c r="R136"/>
  <c r="I115"/>
  <c r="J115"/>
  <c r="R109"/>
  <c r="R112"/>
  <c r="I109"/>
  <c r="Q109"/>
  <c r="Q112"/>
  <c r="R103"/>
  <c r="I103"/>
  <c r="Q103"/>
  <c r="R100"/>
  <c r="I100"/>
  <c r="Q100"/>
  <c r="R97"/>
  <c r="I97"/>
  <c r="J97"/>
  <c r="L97"/>
  <c r="R94"/>
  <c r="I94"/>
  <c r="J94"/>
  <c r="L94"/>
  <c r="R91"/>
  <c r="I91"/>
  <c r="Q91"/>
  <c r="R88"/>
  <c r="I88"/>
  <c r="Q88"/>
  <c r="R85"/>
  <c r="I85"/>
  <c r="J85"/>
  <c r="L85"/>
  <c r="R82"/>
  <c r="I82"/>
  <c r="Q82"/>
  <c r="R79"/>
  <c r="I79"/>
  <c r="Q79"/>
  <c r="R76"/>
  <c r="I76"/>
  <c r="Q76"/>
  <c r="R73"/>
  <c r="I73"/>
  <c r="Q73"/>
  <c r="R70"/>
  <c r="I70"/>
  <c r="Q70"/>
  <c r="R67"/>
  <c r="I67"/>
  <c r="Q67"/>
  <c r="R64"/>
  <c r="I64"/>
  <c r="Q64"/>
  <c r="R61"/>
  <c r="I61"/>
  <c r="Q61"/>
  <c r="R58"/>
  <c r="I58"/>
  <c r="Q58"/>
  <c r="R55"/>
  <c r="R106"/>
  <c r="I55"/>
  <c r="Q55"/>
  <c r="R49"/>
  <c r="I49"/>
  <c r="Q49"/>
  <c r="R46"/>
  <c r="I46"/>
  <c r="Q46"/>
  <c r="R43"/>
  <c r="I43"/>
  <c r="J43"/>
  <c r="L43"/>
  <c r="R40"/>
  <c r="I40"/>
  <c r="J40"/>
  <c r="L40"/>
  <c r="R37"/>
  <c r="I37"/>
  <c r="Q37"/>
  <c r="R34"/>
  <c r="I34"/>
  <c r="Q34"/>
  <c r="R31"/>
  <c r="R52"/>
  <c r="I31"/>
  <c r="Q31"/>
  <c r="A13"/>
  <c i="8" r="R144"/>
  <c r="I144"/>
  <c r="Q144"/>
  <c r="R141"/>
  <c r="I141"/>
  <c r="J141"/>
  <c r="L141"/>
  <c r="R138"/>
  <c r="I138"/>
  <c r="Q138"/>
  <c r="R135"/>
  <c r="R147"/>
  <c r="I135"/>
  <c r="J135"/>
  <c r="L135"/>
  <c r="R129"/>
  <c r="I129"/>
  <c r="J129"/>
  <c r="L129"/>
  <c r="R126"/>
  <c r="I126"/>
  <c r="Q126"/>
  <c r="R123"/>
  <c r="I123"/>
  <c r="J123"/>
  <c r="L123"/>
  <c r="R120"/>
  <c r="I120"/>
  <c r="Q120"/>
  <c r="R117"/>
  <c r="I117"/>
  <c r="Q117"/>
  <c r="R114"/>
  <c r="I114"/>
  <c r="Q114"/>
  <c r="R111"/>
  <c r="I111"/>
  <c r="Q111"/>
  <c r="R108"/>
  <c r="R132"/>
  <c r="I108"/>
  <c r="J108"/>
  <c r="R102"/>
  <c r="R105"/>
  <c r="I102"/>
  <c r="J102"/>
  <c r="H105"/>
  <c r="R96"/>
  <c r="I96"/>
  <c r="J96"/>
  <c r="L96"/>
  <c r="R93"/>
  <c r="I93"/>
  <c r="J93"/>
  <c r="L93"/>
  <c r="R90"/>
  <c r="I90"/>
  <c r="J90"/>
  <c r="L90"/>
  <c r="R87"/>
  <c r="I87"/>
  <c r="J87"/>
  <c r="L87"/>
  <c r="R84"/>
  <c r="I84"/>
  <c r="Q84"/>
  <c r="R81"/>
  <c r="I81"/>
  <c r="Q81"/>
  <c r="R78"/>
  <c r="I78"/>
  <c r="Q78"/>
  <c r="R75"/>
  <c r="I75"/>
  <c r="Q75"/>
  <c r="R72"/>
  <c r="I72"/>
  <c r="J72"/>
  <c r="L72"/>
  <c r="R69"/>
  <c r="I69"/>
  <c r="J69"/>
  <c r="L69"/>
  <c r="R66"/>
  <c r="I66"/>
  <c r="Q66"/>
  <c r="R63"/>
  <c r="I63"/>
  <c r="J63"/>
  <c r="L63"/>
  <c r="R60"/>
  <c r="I60"/>
  <c r="J60"/>
  <c r="L60"/>
  <c r="R57"/>
  <c r="I57"/>
  <c r="J57"/>
  <c r="L57"/>
  <c r="R54"/>
  <c r="I54"/>
  <c r="J54"/>
  <c r="L54"/>
  <c r="R51"/>
  <c r="R99"/>
  <c r="I51"/>
  <c r="J51"/>
  <c r="R45"/>
  <c r="I45"/>
  <c r="Q45"/>
  <c r="R42"/>
  <c r="I42"/>
  <c r="Q42"/>
  <c r="R39"/>
  <c r="I39"/>
  <c r="Q39"/>
  <c r="R36"/>
  <c r="I36"/>
  <c r="J36"/>
  <c r="L36"/>
  <c r="R33"/>
  <c r="I33"/>
  <c r="J33"/>
  <c r="L33"/>
  <c r="R30"/>
  <c r="R48"/>
  <c r="I30"/>
  <c r="J30"/>
  <c r="A13"/>
  <c i="7" r="R111"/>
  <c r="I111"/>
  <c r="Q111"/>
  <c r="R108"/>
  <c r="R114"/>
  <c r="I108"/>
  <c r="J108"/>
  <c r="R102"/>
  <c r="I102"/>
  <c r="J102"/>
  <c r="L102"/>
  <c r="R99"/>
  <c r="I99"/>
  <c r="J99"/>
  <c r="L99"/>
  <c r="R96"/>
  <c r="R105"/>
  <c r="I96"/>
  <c r="J96"/>
  <c r="H105"/>
  <c r="R90"/>
  <c r="R93"/>
  <c r="I90"/>
  <c r="Q90"/>
  <c r="Q93"/>
  <c r="R84"/>
  <c r="I84"/>
  <c r="Q84"/>
  <c r="R81"/>
  <c r="I81"/>
  <c r="Q81"/>
  <c r="R78"/>
  <c r="I78"/>
  <c r="Q78"/>
  <c r="R75"/>
  <c r="I75"/>
  <c r="Q75"/>
  <c r="R72"/>
  <c r="I72"/>
  <c r="J72"/>
  <c r="L72"/>
  <c r="R69"/>
  <c r="I69"/>
  <c r="Q69"/>
  <c r="R66"/>
  <c r="I66"/>
  <c r="J66"/>
  <c r="L66"/>
  <c r="R63"/>
  <c r="I63"/>
  <c r="Q63"/>
  <c r="R60"/>
  <c r="I60"/>
  <c r="Q60"/>
  <c r="R57"/>
  <c r="I57"/>
  <c r="Q57"/>
  <c r="R54"/>
  <c r="I54"/>
  <c r="Q54"/>
  <c r="R51"/>
  <c r="R87"/>
  <c r="I51"/>
  <c r="J51"/>
  <c r="L51"/>
  <c r="R45"/>
  <c r="I45"/>
  <c r="Q45"/>
  <c r="R42"/>
  <c r="I42"/>
  <c r="J42"/>
  <c r="L42"/>
  <c r="R39"/>
  <c r="I39"/>
  <c r="J39"/>
  <c r="L39"/>
  <c r="R36"/>
  <c r="I36"/>
  <c r="Q36"/>
  <c r="R33"/>
  <c r="I33"/>
  <c r="J33"/>
  <c r="L33"/>
  <c r="R30"/>
  <c r="R48"/>
  <c r="I30"/>
  <c r="Q30"/>
  <c r="A13"/>
  <c i="6" r="R120"/>
  <c r="I120"/>
  <c r="J120"/>
  <c r="L120"/>
  <c r="R117"/>
  <c r="I117"/>
  <c r="Q117"/>
  <c r="R114"/>
  <c r="R123"/>
  <c r="I114"/>
  <c r="Q114"/>
  <c r="R108"/>
  <c r="I108"/>
  <c r="J108"/>
  <c r="L108"/>
  <c r="R105"/>
  <c r="I105"/>
  <c r="Q105"/>
  <c r="R102"/>
  <c r="R111"/>
  <c r="I102"/>
  <c r="Q102"/>
  <c r="R96"/>
  <c r="R99"/>
  <c r="I96"/>
  <c r="J96"/>
  <c r="H100"/>
  <c r="K22"/>
  <c r="R90"/>
  <c r="I90"/>
  <c r="Q90"/>
  <c r="R87"/>
  <c r="I87"/>
  <c r="J87"/>
  <c r="L87"/>
  <c r="R84"/>
  <c r="I84"/>
  <c r="J84"/>
  <c r="L84"/>
  <c r="R81"/>
  <c r="I81"/>
  <c r="J81"/>
  <c r="L81"/>
  <c r="R78"/>
  <c r="I78"/>
  <c r="J78"/>
  <c r="L78"/>
  <c r="R75"/>
  <c r="I75"/>
  <c r="J75"/>
  <c r="L75"/>
  <c r="R72"/>
  <c r="I72"/>
  <c r="Q72"/>
  <c r="R69"/>
  <c r="I69"/>
  <c r="Q69"/>
  <c r="R66"/>
  <c r="I66"/>
  <c r="Q66"/>
  <c r="R63"/>
  <c r="I63"/>
  <c r="Q63"/>
  <c r="R60"/>
  <c r="I60"/>
  <c r="J60"/>
  <c r="L60"/>
  <c r="R57"/>
  <c r="I57"/>
  <c r="J57"/>
  <c r="L57"/>
  <c r="R54"/>
  <c r="I54"/>
  <c r="J54"/>
  <c r="L54"/>
  <c r="R51"/>
  <c r="R93"/>
  <c r="I51"/>
  <c r="J51"/>
  <c r="R45"/>
  <c r="I45"/>
  <c r="Q45"/>
  <c r="R42"/>
  <c r="I42"/>
  <c r="J42"/>
  <c r="L42"/>
  <c r="R39"/>
  <c r="I39"/>
  <c r="Q39"/>
  <c r="R36"/>
  <c r="I36"/>
  <c r="Q36"/>
  <c r="R33"/>
  <c r="I33"/>
  <c r="J33"/>
  <c r="L33"/>
  <c r="R30"/>
  <c r="R48"/>
  <c r="I30"/>
  <c r="Q30"/>
  <c r="A13"/>
  <c i="5" r="R199"/>
  <c r="I199"/>
  <c r="J199"/>
  <c r="L199"/>
  <c r="R196"/>
  <c r="I196"/>
  <c r="J196"/>
  <c r="L196"/>
  <c r="R193"/>
  <c r="I193"/>
  <c r="Q193"/>
  <c r="R190"/>
  <c r="R202"/>
  <c r="I190"/>
  <c r="J190"/>
  <c r="R184"/>
  <c r="I184"/>
  <c r="J184"/>
  <c r="L184"/>
  <c r="R181"/>
  <c r="R187"/>
  <c r="I181"/>
  <c r="Q181"/>
  <c r="R175"/>
  <c r="I175"/>
  <c r="Q175"/>
  <c r="R172"/>
  <c r="I172"/>
  <c r="Q172"/>
  <c r="R169"/>
  <c r="I169"/>
  <c r="J169"/>
  <c r="L169"/>
  <c r="R166"/>
  <c r="I166"/>
  <c r="Q166"/>
  <c r="R163"/>
  <c r="I163"/>
  <c r="Q163"/>
  <c r="R160"/>
  <c r="I160"/>
  <c r="Q160"/>
  <c r="R157"/>
  <c r="I157"/>
  <c r="Q157"/>
  <c r="R154"/>
  <c r="R178"/>
  <c r="I154"/>
  <c r="Q154"/>
  <c r="R148"/>
  <c r="I148"/>
  <c r="Q148"/>
  <c r="R145"/>
  <c r="I145"/>
  <c r="Q145"/>
  <c r="R142"/>
  <c r="R151"/>
  <c r="I142"/>
  <c r="Q142"/>
  <c r="Q151"/>
  <c r="R136"/>
  <c r="I136"/>
  <c r="J136"/>
  <c r="L136"/>
  <c r="R133"/>
  <c r="I133"/>
  <c r="J133"/>
  <c r="L133"/>
  <c r="R130"/>
  <c r="I130"/>
  <c r="J130"/>
  <c r="L130"/>
  <c r="R127"/>
  <c r="I127"/>
  <c r="J127"/>
  <c r="L127"/>
  <c r="R124"/>
  <c r="I124"/>
  <c r="Q124"/>
  <c r="R121"/>
  <c r="I121"/>
  <c r="Q121"/>
  <c r="R118"/>
  <c r="I118"/>
  <c r="Q118"/>
  <c r="R115"/>
  <c r="I115"/>
  <c r="Q115"/>
  <c r="R112"/>
  <c r="I112"/>
  <c r="Q112"/>
  <c r="R109"/>
  <c r="I109"/>
  <c r="J109"/>
  <c r="L109"/>
  <c r="R106"/>
  <c r="I106"/>
  <c r="Q106"/>
  <c r="R103"/>
  <c r="I103"/>
  <c r="J103"/>
  <c r="L103"/>
  <c r="R100"/>
  <c r="I100"/>
  <c r="J100"/>
  <c r="L100"/>
  <c r="R97"/>
  <c r="I97"/>
  <c r="J97"/>
  <c r="L97"/>
  <c r="R94"/>
  <c r="I94"/>
  <c r="Q94"/>
  <c r="R91"/>
  <c r="I91"/>
  <c r="J91"/>
  <c r="L91"/>
  <c r="R88"/>
  <c r="I88"/>
  <c r="Q88"/>
  <c r="R85"/>
  <c r="I85"/>
  <c r="Q85"/>
  <c r="R82"/>
  <c r="I82"/>
  <c r="Q82"/>
  <c r="R79"/>
  <c r="I79"/>
  <c r="Q79"/>
  <c r="R76"/>
  <c r="I76"/>
  <c r="Q76"/>
  <c r="R73"/>
  <c r="I73"/>
  <c r="Q73"/>
  <c r="R70"/>
  <c r="I70"/>
  <c r="Q70"/>
  <c r="R67"/>
  <c r="I67"/>
  <c r="J67"/>
  <c r="L67"/>
  <c r="R64"/>
  <c r="I64"/>
  <c r="J64"/>
  <c r="L64"/>
  <c r="R61"/>
  <c r="I61"/>
  <c r="J61"/>
  <c r="L61"/>
  <c r="R58"/>
  <c r="R139"/>
  <c r="I58"/>
  <c r="Q58"/>
  <c r="R52"/>
  <c r="I52"/>
  <c r="Q52"/>
  <c r="R49"/>
  <c r="I49"/>
  <c r="Q49"/>
  <c r="R46"/>
  <c r="I46"/>
  <c r="Q46"/>
  <c r="R43"/>
  <c r="I43"/>
  <c r="J43"/>
  <c r="L43"/>
  <c r="R40"/>
  <c r="I40"/>
  <c r="J40"/>
  <c r="L40"/>
  <c r="R37"/>
  <c r="I37"/>
  <c r="J37"/>
  <c r="L37"/>
  <c r="R34"/>
  <c r="I34"/>
  <c r="J34"/>
  <c r="L34"/>
  <c r="R31"/>
  <c r="R55"/>
  <c r="I31"/>
  <c r="Q31"/>
  <c r="A13"/>
  <c i="4" r="R220"/>
  <c r="I220"/>
  <c r="Q220"/>
  <c r="R217"/>
  <c r="I217"/>
  <c r="Q217"/>
  <c r="R214"/>
  <c r="I214"/>
  <c r="J214"/>
  <c r="L214"/>
  <c r="R211"/>
  <c r="I211"/>
  <c r="J211"/>
  <c r="L211"/>
  <c r="R208"/>
  <c r="I208"/>
  <c r="J208"/>
  <c r="L208"/>
  <c r="R205"/>
  <c r="I205"/>
  <c r="J205"/>
  <c r="L205"/>
  <c r="R202"/>
  <c r="I202"/>
  <c r="J202"/>
  <c r="L202"/>
  <c r="R199"/>
  <c r="R223"/>
  <c r="I199"/>
  <c r="J199"/>
  <c r="L199"/>
  <c r="R193"/>
  <c r="I193"/>
  <c r="J193"/>
  <c r="L193"/>
  <c r="R190"/>
  <c r="I190"/>
  <c r="Q190"/>
  <c r="R187"/>
  <c r="R196"/>
  <c r="I187"/>
  <c r="Q187"/>
  <c r="R181"/>
  <c r="I181"/>
  <c r="Q181"/>
  <c r="R178"/>
  <c r="I178"/>
  <c r="Q178"/>
  <c r="R175"/>
  <c r="I175"/>
  <c r="Q175"/>
  <c r="R172"/>
  <c r="I172"/>
  <c r="J172"/>
  <c r="L172"/>
  <c r="R169"/>
  <c r="I169"/>
  <c r="Q169"/>
  <c r="R166"/>
  <c r="I166"/>
  <c r="Q166"/>
  <c r="R163"/>
  <c r="I163"/>
  <c r="Q163"/>
  <c r="R160"/>
  <c r="I160"/>
  <c r="J160"/>
  <c r="L160"/>
  <c r="R157"/>
  <c r="I157"/>
  <c r="Q157"/>
  <c r="R154"/>
  <c r="R184"/>
  <c r="I154"/>
  <c r="Q154"/>
  <c r="R148"/>
  <c r="I148"/>
  <c r="Q148"/>
  <c r="R145"/>
  <c r="I145"/>
  <c r="J145"/>
  <c r="L145"/>
  <c r="R142"/>
  <c r="R151"/>
  <c r="I142"/>
  <c r="Q142"/>
  <c r="R136"/>
  <c r="I136"/>
  <c r="Q136"/>
  <c r="R133"/>
  <c r="I133"/>
  <c r="J133"/>
  <c r="L133"/>
  <c r="R130"/>
  <c r="I130"/>
  <c r="J130"/>
  <c r="L130"/>
  <c r="R127"/>
  <c r="I127"/>
  <c r="J127"/>
  <c r="L127"/>
  <c r="R124"/>
  <c r="I124"/>
  <c r="Q124"/>
  <c r="R121"/>
  <c r="I121"/>
  <c r="Q121"/>
  <c r="R118"/>
  <c r="I118"/>
  <c r="Q118"/>
  <c r="R115"/>
  <c r="I115"/>
  <c r="Q115"/>
  <c r="R112"/>
  <c r="I112"/>
  <c r="Q112"/>
  <c r="R109"/>
  <c r="I109"/>
  <c r="J109"/>
  <c r="L109"/>
  <c r="R106"/>
  <c r="I106"/>
  <c r="Q106"/>
  <c r="R103"/>
  <c r="I103"/>
  <c r="Q103"/>
  <c r="R100"/>
  <c r="I100"/>
  <c r="J100"/>
  <c r="L100"/>
  <c r="R97"/>
  <c r="I97"/>
  <c r="Q97"/>
  <c r="R94"/>
  <c r="I94"/>
  <c r="Q94"/>
  <c r="R91"/>
  <c r="I91"/>
  <c r="Q91"/>
  <c r="R88"/>
  <c r="I88"/>
  <c r="J88"/>
  <c r="L88"/>
  <c r="R85"/>
  <c r="I85"/>
  <c r="J85"/>
  <c r="L85"/>
  <c r="R82"/>
  <c r="I82"/>
  <c r="J82"/>
  <c r="L82"/>
  <c r="R79"/>
  <c r="I79"/>
  <c r="Q79"/>
  <c r="R76"/>
  <c r="I76"/>
  <c r="J76"/>
  <c r="L76"/>
  <c r="R73"/>
  <c r="I73"/>
  <c r="J73"/>
  <c r="L73"/>
  <c r="R70"/>
  <c r="I70"/>
  <c r="J70"/>
  <c r="L70"/>
  <c r="R67"/>
  <c r="I67"/>
  <c r="J67"/>
  <c r="L67"/>
  <c r="R64"/>
  <c r="I64"/>
  <c r="J64"/>
  <c r="L64"/>
  <c r="R61"/>
  <c r="I61"/>
  <c r="Q61"/>
  <c r="R58"/>
  <c r="R139"/>
  <c r="I58"/>
  <c r="J58"/>
  <c r="R52"/>
  <c r="I52"/>
  <c r="J52"/>
  <c r="L52"/>
  <c r="R49"/>
  <c r="I49"/>
  <c r="Q49"/>
  <c r="R46"/>
  <c r="I46"/>
  <c r="J46"/>
  <c r="L46"/>
  <c r="R43"/>
  <c r="I43"/>
  <c r="J43"/>
  <c r="L43"/>
  <c r="R40"/>
  <c r="I40"/>
  <c r="J40"/>
  <c r="L40"/>
  <c r="R37"/>
  <c r="I37"/>
  <c r="J37"/>
  <c r="L37"/>
  <c r="R34"/>
  <c r="I34"/>
  <c r="J34"/>
  <c r="L34"/>
  <c r="R31"/>
  <c r="R55"/>
  <c r="I31"/>
  <c r="J31"/>
  <c r="A13"/>
  <c i="3" r="R47"/>
  <c r="I47"/>
  <c r="Q47"/>
  <c r="R44"/>
  <c r="I44"/>
  <c r="Q44"/>
  <c r="R41"/>
  <c r="I41"/>
  <c r="J41"/>
  <c r="L41"/>
  <c r="R38"/>
  <c r="I38"/>
  <c r="Q38"/>
  <c r="R35"/>
  <c r="I35"/>
  <c r="Q35"/>
  <c r="R32"/>
  <c r="I32"/>
  <c r="J32"/>
  <c r="L32"/>
  <c r="R29"/>
  <c r="I29"/>
  <c r="Q29"/>
  <c r="R26"/>
  <c r="R50"/>
  <c r="I26"/>
  <c r="J26"/>
  <c r="A13"/>
  <c i="2" r="R44"/>
  <c r="I44"/>
  <c r="Q44"/>
  <c r="R41"/>
  <c r="I41"/>
  <c r="Q41"/>
  <c r="R38"/>
  <c r="I38"/>
  <c r="J38"/>
  <c r="L38"/>
  <c r="R35"/>
  <c r="I35"/>
  <c r="Q35"/>
  <c r="R32"/>
  <c r="I32"/>
  <c r="Q32"/>
  <c r="R29"/>
  <c r="I29"/>
  <c r="J29"/>
  <c r="L29"/>
  <c r="R26"/>
  <c r="R47"/>
  <c r="I26"/>
  <c r="Q26"/>
  <c r="A13"/>
  <c l="1" r="J32"/>
  <c r="L32"/>
  <c r="J35"/>
  <c r="L35"/>
  <c i="3" r="Q26"/>
  <c r="J29"/>
  <c r="L29"/>
  <c r="Q41"/>
  <c i="4" r="L31"/>
  <c r="Q37"/>
  <c r="J49"/>
  <c r="L49"/>
  <c r="Q67"/>
  <c r="Q73"/>
  <c r="Q76"/>
  <c r="J79"/>
  <c r="L79"/>
  <c r="Q88"/>
  <c r="J91"/>
  <c r="L91"/>
  <c r="J94"/>
  <c r="L94"/>
  <c r="Q100"/>
  <c r="J106"/>
  <c r="L106"/>
  <c r="J112"/>
  <c r="L112"/>
  <c r="J124"/>
  <c r="L124"/>
  <c r="Q133"/>
  <c r="J136"/>
  <c r="L136"/>
  <c r="J142"/>
  <c r="L142"/>
  <c r="J166"/>
  <c r="L166"/>
  <c r="J169"/>
  <c r="L169"/>
  <c r="J181"/>
  <c r="L181"/>
  <c r="J187"/>
  <c r="Q199"/>
  <c r="Q205"/>
  <c r="Q211"/>
  <c r="Q214"/>
  <c i="5" r="J46"/>
  <c r="L46"/>
  <c r="J49"/>
  <c r="L49"/>
  <c r="J52"/>
  <c r="L52"/>
  <c r="Q61"/>
  <c r="Q139"/>
  <c r="Q64"/>
  <c r="Q67"/>
  <c r="J70"/>
  <c r="L70"/>
  <c r="J79"/>
  <c r="L79"/>
  <c r="J82"/>
  <c r="L82"/>
  <c r="J85"/>
  <c r="L85"/>
  <c r="J88"/>
  <c r="L88"/>
  <c r="Q97"/>
  <c r="Q100"/>
  <c r="Q103"/>
  <c r="J106"/>
  <c r="L106"/>
  <c r="Q109"/>
  <c r="J112"/>
  <c r="L112"/>
  <c r="J115"/>
  <c r="L115"/>
  <c r="J118"/>
  <c r="L118"/>
  <c r="J121"/>
  <c r="L121"/>
  <c r="J124"/>
  <c r="L124"/>
  <c r="Q130"/>
  <c r="J154"/>
  <c r="L154"/>
  <c r="J160"/>
  <c r="L160"/>
  <c r="J163"/>
  <c r="L163"/>
  <c r="J166"/>
  <c r="L166"/>
  <c r="J172"/>
  <c r="L172"/>
  <c r="J175"/>
  <c r="L175"/>
  <c r="Q184"/>
  <c r="Q187"/>
  <c r="L190"/>
  <c r="Q196"/>
  <c r="Q199"/>
  <c i="6" r="J30"/>
  <c r="L30"/>
  <c r="J39"/>
  <c r="L39"/>
  <c r="J45"/>
  <c r="L45"/>
  <c r="Q51"/>
  <c r="Q54"/>
  <c r="Q57"/>
  <c r="Q60"/>
  <c r="J63"/>
  <c r="L63"/>
  <c r="Q75"/>
  <c r="Q81"/>
  <c r="Q84"/>
  <c r="J90"/>
  <c r="L90"/>
  <c r="J102"/>
  <c r="J105"/>
  <c r="L105"/>
  <c r="J114"/>
  <c r="J117"/>
  <c r="L117"/>
  <c r="Q120"/>
  <c r="Q123"/>
  <c i="7" r="J30"/>
  <c r="J36"/>
  <c r="L36"/>
  <c r="Q51"/>
  <c r="Q66"/>
  <c r="J69"/>
  <c r="L69"/>
  <c r="J78"/>
  <c r="L78"/>
  <c r="J81"/>
  <c r="L81"/>
  <c r="J84"/>
  <c r="L84"/>
  <c r="J90"/>
  <c r="L90"/>
  <c r="L94"/>
  <c r="L22"/>
  <c r="L96"/>
  <c r="L106"/>
  <c r="L23"/>
  <c r="Q99"/>
  <c i="8" r="Q33"/>
  <c r="Q36"/>
  <c r="J39"/>
  <c r="L39"/>
  <c r="J42"/>
  <c r="L42"/>
  <c r="Q57"/>
  <c r="Q60"/>
  <c r="J78"/>
  <c r="L78"/>
  <c r="Q87"/>
  <c r="Q90"/>
  <c r="Q96"/>
  <c r="L102"/>
  <c r="L106"/>
  <c r="L22"/>
  <c r="H106"/>
  <c r="K22"/>
  <c r="J111"/>
  <c r="L111"/>
  <c r="J117"/>
  <c r="L117"/>
  <c r="Q129"/>
  <c r="Q141"/>
  <c r="J144"/>
  <c r="L144"/>
  <c i="9" r="J31"/>
  <c r="J34"/>
  <c r="L34"/>
  <c r="J37"/>
  <c r="L37"/>
  <c r="Q43"/>
  <c r="J46"/>
  <c r="L46"/>
  <c r="J49"/>
  <c r="L49"/>
  <c r="J55"/>
  <c r="J58"/>
  <c r="L58"/>
  <c r="J61"/>
  <c r="L61"/>
  <c r="J67"/>
  <c r="L67"/>
  <c r="J70"/>
  <c r="L70"/>
  <c r="J73"/>
  <c r="L73"/>
  <c r="J79"/>
  <c r="L79"/>
  <c r="Q85"/>
  <c r="Q106"/>
  <c r="J88"/>
  <c r="L88"/>
  <c r="Q94"/>
  <c r="Q97"/>
  <c r="J103"/>
  <c r="L103"/>
  <c r="J109"/>
  <c r="H113"/>
  <c r="K22"/>
  <c r="Q115"/>
  <c r="J121"/>
  <c r="L121"/>
  <c r="J130"/>
  <c r="L130"/>
  <c r="Q139"/>
  <c r="Q142"/>
  <c r="H143"/>
  <c r="K24"/>
  <c i="10" r="J26"/>
  <c r="Q29"/>
  <c r="Q50"/>
  <c r="J32"/>
  <c r="L32"/>
  <c r="Q38"/>
  <c r="Q41"/>
  <c r="Q47"/>
  <c i="11" r="J35"/>
  <c r="L35"/>
  <c r="J38"/>
  <c r="L38"/>
  <c r="J44"/>
  <c r="L44"/>
  <c r="J47"/>
  <c r="L47"/>
  <c r="J50"/>
  <c r="L50"/>
  <c i="12" r="Q26"/>
  <c r="Q32"/>
  <c r="J29"/>
  <c r="L29"/>
  <c i="13" r="J32"/>
  <c r="L32"/>
  <c i="14" r="Q44"/>
  <c r="Q53"/>
  <c r="J47"/>
  <c r="L47"/>
  <c r="L62"/>
  <c r="Q65"/>
  <c r="J71"/>
  <c r="L71"/>
  <c r="Q74"/>
  <c r="Q77"/>
  <c r="J80"/>
  <c r="L80"/>
  <c r="H83"/>
  <c i="15" r="J30"/>
  <c r="L30"/>
  <c r="Q33"/>
  <c r="Q39"/>
  <c r="J45"/>
  <c r="L45"/>
  <c r="J48"/>
  <c r="L48"/>
  <c r="Q51"/>
  <c r="Q60"/>
  <c r="Q57"/>
  <c r="Q72"/>
  <c r="Q99"/>
  <c r="J75"/>
  <c r="L75"/>
  <c r="L100"/>
  <c r="L23"/>
  <c r="J78"/>
  <c r="L78"/>
  <c r="Q87"/>
  <c r="J90"/>
  <c r="L90"/>
  <c r="Q105"/>
  <c r="Q108"/>
  <c r="H108"/>
  <c i="16" r="J33"/>
  <c r="H37"/>
  <c r="K20"/>
  <c r="J45"/>
  <c r="L45"/>
  <c r="Q51"/>
  <c r="Q93"/>
  <c r="J54"/>
  <c r="L54"/>
  <c r="Q60"/>
  <c r="Q63"/>
  <c r="Q66"/>
  <c r="J69"/>
  <c r="L69"/>
  <c r="Q81"/>
  <c r="J84"/>
  <c r="L84"/>
  <c r="Q96"/>
  <c r="Q99"/>
  <c r="J102"/>
  <c r="H109"/>
  <c r="K23"/>
  <c r="J117"/>
  <c r="L117"/>
  <c r="J120"/>
  <c r="L120"/>
  <c r="J135"/>
  <c r="L135"/>
  <c r="L138"/>
  <c r="J138"/>
  <c r="J139"/>
  <c r="H138"/>
  <c r="H139"/>
  <c r="K25"/>
  <c r="L141"/>
  <c r="J147"/>
  <c r="L147"/>
  <c r="J150"/>
  <c r="L150"/>
  <c r="J153"/>
  <c r="L153"/>
  <c r="Q156"/>
  <c r="J162"/>
  <c r="L162"/>
  <c r="L171"/>
  <c r="L174"/>
  <c i="17" r="Q31"/>
  <c r="Q34"/>
  <c r="Q37"/>
  <c r="Q40"/>
  <c r="Q46"/>
  <c r="Q49"/>
  <c r="J70"/>
  <c r="L70"/>
  <c r="Q82"/>
  <c r="J91"/>
  <c r="L91"/>
  <c r="J103"/>
  <c r="H113"/>
  <c r="K23"/>
  <c r="Q106"/>
  <c r="Q112"/>
  <c r="Q109"/>
  <c r="Q115"/>
  <c r="Q121"/>
  <c r="J124"/>
  <c r="L124"/>
  <c r="J136"/>
  <c r="L136"/>
  <c r="J154"/>
  <c r="L154"/>
  <c r="J157"/>
  <c r="L157"/>
  <c r="J163"/>
  <c r="L163"/>
  <c r="Q172"/>
  <c r="Q175"/>
  <c r="H179"/>
  <c r="K25"/>
  <c i="18" r="Q30"/>
  <c r="J36"/>
  <c r="L36"/>
  <c r="Q48"/>
  <c r="Q66"/>
  <c r="Q57"/>
  <c r="J60"/>
  <c r="L60"/>
  <c r="J69"/>
  <c r="H75"/>
  <c r="J78"/>
  <c r="J81"/>
  <c r="L81"/>
  <c r="Q84"/>
  <c r="Q186"/>
  <c r="Q93"/>
  <c r="Q96"/>
  <c r="Q102"/>
  <c r="Q105"/>
  <c r="J108"/>
  <c r="L108"/>
  <c r="Q114"/>
  <c r="Q120"/>
  <c r="Q123"/>
  <c r="Q135"/>
  <c r="J138"/>
  <c r="L138"/>
  <c r="Q144"/>
  <c r="J150"/>
  <c r="L150"/>
  <c r="J156"/>
  <c r="L156"/>
  <c r="J162"/>
  <c r="L162"/>
  <c r="J168"/>
  <c r="L168"/>
  <c r="J171"/>
  <c r="L171"/>
  <c r="J177"/>
  <c r="L177"/>
  <c r="Q183"/>
  <c r="J189"/>
  <c r="H195"/>
  <c i="19" r="L30"/>
  <c r="Q39"/>
  <c r="L45"/>
  <c r="Q48"/>
  <c r="Q57"/>
  <c r="Q69"/>
  <c r="Q78"/>
  <c r="J84"/>
  <c r="L84"/>
  <c r="Q90"/>
  <c r="J93"/>
  <c r="L93"/>
  <c r="Q99"/>
  <c r="Q102"/>
  <c r="J114"/>
  <c r="L114"/>
  <c r="Q123"/>
  <c r="J126"/>
  <c r="L126"/>
  <c r="J129"/>
  <c r="L129"/>
  <c r="J132"/>
  <c r="L132"/>
  <c r="Q135"/>
  <c r="J138"/>
  <c r="L138"/>
  <c r="J147"/>
  <c r="L147"/>
  <c r="J150"/>
  <c r="L150"/>
  <c r="J153"/>
  <c r="L153"/>
  <c r="J159"/>
  <c r="L159"/>
  <c r="Q162"/>
  <c i="20" r="K20"/>
  <c r="L32"/>
  <c r="L50"/>
  <c r="Q35"/>
  <c r="Q38"/>
  <c r="Q44"/>
  <c r="Q56"/>
  <c r="Q86"/>
  <c r="Q59"/>
  <c r="Q62"/>
  <c r="Q65"/>
  <c r="Q74"/>
  <c r="Q77"/>
  <c r="Q89"/>
  <c r="Q92"/>
  <c r="L92"/>
  <c r="H93"/>
  <c r="K22"/>
  <c r="Q95"/>
  <c r="Q104"/>
  <c r="Q110"/>
  <c r="Q113"/>
  <c r="H117"/>
  <c r="K24"/>
  <c r="Q119"/>
  <c r="J122"/>
  <c r="L122"/>
  <c r="Q140"/>
  <c r="Q143"/>
  <c r="Q155"/>
  <c r="J164"/>
  <c r="L164"/>
  <c r="J170"/>
  <c r="L170"/>
  <c r="Q173"/>
  <c r="Q188"/>
  <c r="J182"/>
  <c r="L182"/>
  <c r="J185"/>
  <c r="L185"/>
  <c i="21" r="J34"/>
  <c r="L34"/>
  <c r="J37"/>
  <c r="L37"/>
  <c r="J40"/>
  <c r="L40"/>
  <c r="Q46"/>
  <c r="Q49"/>
  <c r="L52"/>
  <c r="Q55"/>
  <c r="Q61"/>
  <c r="Q64"/>
  <c r="Q67"/>
  <c r="J73"/>
  <c r="L73"/>
  <c r="J79"/>
  <c r="L79"/>
  <c r="J94"/>
  <c r="J97"/>
  <c r="L97"/>
  <c r="J103"/>
  <c r="J109"/>
  <c r="L109"/>
  <c r="J115"/>
  <c r="L115"/>
  <c r="J124"/>
  <c r="L124"/>
  <c r="Q130"/>
  <c r="J133"/>
  <c r="L133"/>
  <c r="Q151"/>
  <c r="J157"/>
  <c r="L157"/>
  <c r="J160"/>
  <c r="L160"/>
  <c i="22" r="Q33"/>
  <c r="Q42"/>
  <c r="Q39"/>
  <c r="L45"/>
  <c r="J48"/>
  <c r="L48"/>
  <c r="Q57"/>
  <c r="Q60"/>
  <c r="J66"/>
  <c r="L66"/>
  <c r="L72"/>
  <c r="Q75"/>
  <c r="Q93"/>
  <c r="Q99"/>
  <c i="23" r="K20"/>
  <c r="Q34"/>
  <c r="Q46"/>
  <c r="Q55"/>
  <c r="Q79"/>
  <c r="Q85"/>
  <c r="L88"/>
  <c r="L92"/>
  <c r="L25"/>
  <c r="Q94"/>
  <c r="Q100"/>
  <c r="J97"/>
  <c r="L97"/>
  <c r="L100"/>
  <c r="J100"/>
  <c r="J101"/>
  <c r="H100"/>
  <c r="H101"/>
  <c r="K26"/>
  <c r="L109"/>
  <c r="L116"/>
  <c r="L28"/>
  <c r="Q112"/>
  <c r="H115"/>
  <c i="24" r="Q32"/>
  <c r="Q38"/>
  <c i="25" r="Q29"/>
  <c r="Q44"/>
  <c r="J32"/>
  <c r="L32"/>
  <c r="J35"/>
  <c r="L35"/>
  <c i="26" r="J30"/>
  <c r="J39"/>
  <c r="L39"/>
  <c r="J42"/>
  <c r="L42"/>
  <c r="J51"/>
  <c r="J57"/>
  <c r="L57"/>
  <c r="J72"/>
  <c r="L72"/>
  <c r="Q81"/>
  <c r="Q99"/>
  <c r="Q102"/>
  <c r="L103"/>
  <c r="L22"/>
  <c r="J111"/>
  <c r="L111"/>
  <c r="Q117"/>
  <c r="Q120"/>
  <c r="H120"/>
  <c i="27" r="J30"/>
  <c r="H45"/>
  <c r="Q39"/>
  <c r="Q48"/>
  <c r="J51"/>
  <c r="L51"/>
  <c r="Q54"/>
  <c r="Q60"/>
  <c r="J66"/>
  <c r="L66"/>
  <c r="J72"/>
  <c r="L72"/>
  <c r="Q81"/>
  <c r="Q90"/>
  <c r="Q93"/>
  <c r="Q96"/>
  <c r="Q102"/>
  <c r="Q105"/>
  <c r="J108"/>
  <c r="J114"/>
  <c r="L114"/>
  <c r="J117"/>
  <c r="L117"/>
  <c r="J126"/>
  <c r="L126"/>
  <c r="J129"/>
  <c r="L129"/>
  <c i="28" r="Q32"/>
  <c r="Q50"/>
  <c r="J35"/>
  <c r="L35"/>
  <c r="J38"/>
  <c r="L38"/>
  <c r="Q44"/>
  <c r="J47"/>
  <c r="L47"/>
  <c r="J53"/>
  <c r="Q56"/>
  <c r="Q98"/>
  <c r="Q62"/>
  <c r="J65"/>
  <c r="L65"/>
  <c r="J71"/>
  <c r="L71"/>
  <c r="Q80"/>
  <c r="Q113"/>
  <c r="Q122"/>
  <c r="Q119"/>
  <c r="L125"/>
  <c r="Q131"/>
  <c r="J134"/>
  <c r="L134"/>
  <c r="J137"/>
  <c r="L137"/>
  <c r="J140"/>
  <c r="L140"/>
  <c r="J146"/>
  <c r="L146"/>
  <c r="J149"/>
  <c r="L149"/>
  <c r="J152"/>
  <c r="L152"/>
  <c i="29" r="Q30"/>
  <c r="Q42"/>
  <c r="J48"/>
  <c r="J51"/>
  <c r="L51"/>
  <c r="J57"/>
  <c r="L57"/>
  <c r="J60"/>
  <c r="L60"/>
  <c r="J66"/>
  <c r="L66"/>
  <c r="J69"/>
  <c r="L69"/>
  <c r="Q78"/>
  <c r="J81"/>
  <c r="L81"/>
  <c r="Q87"/>
  <c r="J90"/>
  <c r="L90"/>
  <c r="Q96"/>
  <c r="J99"/>
  <c r="L99"/>
  <c r="Q102"/>
  <c r="J105"/>
  <c r="L105"/>
  <c r="J108"/>
  <c r="L108"/>
  <c r="J117"/>
  <c r="H120"/>
  <c r="Q123"/>
  <c r="Q138"/>
  <c r="J126"/>
  <c r="L126"/>
  <c r="Q129"/>
  <c r="J132"/>
  <c r="L132"/>
  <c i="30" r="J29"/>
  <c r="Q41"/>
  <c r="J44"/>
  <c r="L44"/>
  <c r="J50"/>
  <c r="L50"/>
  <c r="Q53"/>
  <c r="J56"/>
  <c r="L56"/>
  <c r="J59"/>
  <c r="L59"/>
  <c r="J65"/>
  <c r="L65"/>
  <c r="Q71"/>
  <c r="J89"/>
  <c r="L89"/>
  <c r="L95"/>
  <c i="31" r="Q39"/>
  <c r="Q45"/>
  <c r="Q51"/>
  <c r="J54"/>
  <c r="L54"/>
  <c r="L94"/>
  <c r="L21"/>
  <c r="Q60"/>
  <c r="Q66"/>
  <c r="Q69"/>
  <c r="Q75"/>
  <c r="Q78"/>
  <c r="Q84"/>
  <c r="J87"/>
  <c r="L87"/>
  <c r="J90"/>
  <c r="L90"/>
  <c r="J102"/>
  <c r="J105"/>
  <c r="L105"/>
  <c r="Q111"/>
  <c r="Q126"/>
  <c r="J120"/>
  <c r="L120"/>
  <c i="32" r="Q148"/>
  <c r="Q169"/>
  <c r="Q151"/>
  <c r="J154"/>
  <c r="L154"/>
  <c i="33" r="J32"/>
  <c r="J35"/>
  <c r="L35"/>
  <c r="J41"/>
  <c r="J44"/>
  <c r="L44"/>
  <c r="Q53"/>
  <c r="Q56"/>
  <c r="H56"/>
  <c r="J59"/>
  <c r="H66"/>
  <c r="K23"/>
  <c r="J62"/>
  <c r="L62"/>
  <c r="J68"/>
  <c r="H72"/>
  <c r="K24"/>
  <c r="J74"/>
  <c r="J77"/>
  <c r="L77"/>
  <c r="J83"/>
  <c r="H87"/>
  <c r="K26"/>
  <c i="35" r="Q83"/>
  <c r="Q86"/>
  <c i="2" r="Q38"/>
  <c r="J41"/>
  <c r="L41"/>
  <c r="J44"/>
  <c r="L44"/>
  <c i="3" r="Q32"/>
  <c r="J35"/>
  <c r="L35"/>
  <c r="J38"/>
  <c r="L38"/>
  <c r="J44"/>
  <c r="L44"/>
  <c r="J47"/>
  <c r="L47"/>
  <c i="4" r="Q34"/>
  <c r="Q40"/>
  <c r="Q43"/>
  <c r="Q46"/>
  <c r="Q52"/>
  <c r="Q58"/>
  <c r="J61"/>
  <c r="L61"/>
  <c r="Q82"/>
  <c r="Q85"/>
  <c r="J97"/>
  <c r="L97"/>
  <c r="Q109"/>
  <c r="J115"/>
  <c r="L115"/>
  <c r="J118"/>
  <c r="L118"/>
  <c r="Q130"/>
  <c r="J148"/>
  <c r="L148"/>
  <c r="J154"/>
  <c r="L154"/>
  <c r="Q160"/>
  <c r="Q184"/>
  <c r="J163"/>
  <c r="L163"/>
  <c r="Q172"/>
  <c r="J175"/>
  <c r="L175"/>
  <c r="Q193"/>
  <c r="Q196"/>
  <c r="J217"/>
  <c r="L217"/>
  <c r="L224"/>
  <c r="L25"/>
  <c r="J220"/>
  <c r="L220"/>
  <c r="H223"/>
  <c i="5" r="Q34"/>
  <c r="Q55"/>
  <c r="Q37"/>
  <c r="Q40"/>
  <c r="Q43"/>
  <c r="J58"/>
  <c r="J73"/>
  <c r="L73"/>
  <c r="Q91"/>
  <c r="Q127"/>
  <c r="Q136"/>
  <c r="J142"/>
  <c r="H152"/>
  <c r="K22"/>
  <c r="J145"/>
  <c r="L145"/>
  <c r="J148"/>
  <c r="L148"/>
  <c r="Q169"/>
  <c r="Q178"/>
  <c r="J181"/>
  <c r="H188"/>
  <c r="K24"/>
  <c r="J193"/>
  <c r="L193"/>
  <c i="6" r="Q33"/>
  <c r="Q48"/>
  <c r="J36"/>
  <c r="L36"/>
  <c r="Q42"/>
  <c r="J66"/>
  <c r="L66"/>
  <c r="J72"/>
  <c r="L72"/>
  <c r="Q96"/>
  <c r="Q99"/>
  <c r="Q108"/>
  <c r="Q111"/>
  <c i="7" r="Q39"/>
  <c r="Q42"/>
  <c r="J57"/>
  <c r="L57"/>
  <c r="J60"/>
  <c r="L60"/>
  <c r="J63"/>
  <c r="L63"/>
  <c r="Q72"/>
  <c r="Q96"/>
  <c r="Q105"/>
  <c r="Q102"/>
  <c r="Q108"/>
  <c r="Q114"/>
  <c i="8" r="Q30"/>
  <c r="Q48"/>
  <c r="L51"/>
  <c r="J66"/>
  <c r="L66"/>
  <c r="Q72"/>
  <c r="J75"/>
  <c r="L75"/>
  <c r="J81"/>
  <c r="L81"/>
  <c r="J84"/>
  <c r="L84"/>
  <c r="Q102"/>
  <c r="Q105"/>
  <c r="Q108"/>
  <c r="J114"/>
  <c r="L114"/>
  <c r="J120"/>
  <c r="L120"/>
  <c r="J126"/>
  <c r="L126"/>
  <c r="Q135"/>
  <c r="Q147"/>
  <c i="9" r="Q40"/>
  <c r="Q52"/>
  <c r="J76"/>
  <c r="L76"/>
  <c r="J91"/>
  <c r="L91"/>
  <c r="J100"/>
  <c r="L100"/>
  <c r="J127"/>
  <c r="L127"/>
  <c r="Q133"/>
  <c r="L139"/>
  <c r="L143"/>
  <c r="L24"/>
  <c r="Q145"/>
  <c r="Q148"/>
  <c r="Q151"/>
  <c i="10" r="J35"/>
  <c r="L35"/>
  <c r="J44"/>
  <c r="L44"/>
  <c i="11" r="Q29"/>
  <c r="Q53"/>
  <c r="Q41"/>
  <c i="14" r="H33"/>
  <c r="K20"/>
  <c r="J35"/>
  <c r="J50"/>
  <c r="L50"/>
  <c r="J56"/>
  <c r="H60"/>
  <c r="K22"/>
  <c r="Q62"/>
  <c r="Q83"/>
  <c i="15" r="J36"/>
  <c r="L36"/>
  <c r="J63"/>
  <c r="H67"/>
  <c r="K22"/>
  <c r="J93"/>
  <c r="L93"/>
  <c r="L102"/>
  <c r="L109"/>
  <c r="L24"/>
  <c i="16" r="J57"/>
  <c r="L57"/>
  <c r="J72"/>
  <c r="L72"/>
  <c r="Q75"/>
  <c r="Q87"/>
  <c r="L96"/>
  <c r="L99"/>
  <c r="J99"/>
  <c r="J100"/>
  <c r="J111"/>
  <c r="Q129"/>
  <c r="Q141"/>
  <c r="Q168"/>
  <c i="17" r="H43"/>
  <c r="Q52"/>
  <c r="Q55"/>
  <c r="Q58"/>
  <c r="Q61"/>
  <c r="Q64"/>
  <c r="J67"/>
  <c r="L67"/>
  <c r="L94"/>
  <c r="J79"/>
  <c r="L79"/>
  <c r="Q85"/>
  <c r="L115"/>
  <c r="J127"/>
  <c r="L127"/>
  <c r="J133"/>
  <c r="L133"/>
  <c r="J142"/>
  <c r="L142"/>
  <c r="J160"/>
  <c r="L160"/>
  <c r="H178"/>
  <c r="J178"/>
  <c r="J179"/>
  <c i="18" r="J33"/>
  <c r="L33"/>
  <c r="L42"/>
  <c r="J42"/>
  <c r="J43"/>
  <c r="Q39"/>
  <c r="H43"/>
  <c r="K20"/>
  <c r="L43"/>
  <c r="L20"/>
  <c r="J45"/>
  <c r="H67"/>
  <c r="K21"/>
  <c r="Q54"/>
  <c r="Q63"/>
  <c r="Q90"/>
  <c r="J99"/>
  <c r="L99"/>
  <c r="J111"/>
  <c r="L111"/>
  <c r="J129"/>
  <c r="L129"/>
  <c r="J132"/>
  <c r="L132"/>
  <c r="J141"/>
  <c r="L141"/>
  <c r="J147"/>
  <c r="L147"/>
  <c r="Q159"/>
  <c r="J165"/>
  <c r="L165"/>
  <c r="Q174"/>
  <c r="Q180"/>
  <c i="19" r="Q30"/>
  <c r="J33"/>
  <c r="L33"/>
  <c r="Q45"/>
  <c r="J51"/>
  <c r="L51"/>
  <c r="Q60"/>
  <c r="Q72"/>
  <c r="J81"/>
  <c r="L81"/>
  <c r="Q87"/>
  <c r="Q96"/>
  <c r="Q105"/>
  <c r="Q108"/>
  <c r="Q141"/>
  <c r="Q144"/>
  <c r="Q156"/>
  <c r="Q165"/>
  <c r="J171"/>
  <c r="L171"/>
  <c r="L175"/>
  <c r="L24"/>
  <c i="20" r="Q32"/>
  <c r="Q50"/>
  <c r="Q41"/>
  <c r="Q47"/>
  <c r="J53"/>
  <c r="Q80"/>
  <c r="Q83"/>
  <c r="H92"/>
  <c r="J98"/>
  <c r="L98"/>
  <c r="J101"/>
  <c r="L101"/>
  <c r="Q107"/>
  <c r="Q116"/>
  <c r="H116"/>
  <c r="L116"/>
  <c r="J116"/>
  <c r="J117"/>
  <c r="J125"/>
  <c r="L125"/>
  <c r="J137"/>
  <c r="L137"/>
  <c r="Q146"/>
  <c r="J149"/>
  <c r="L149"/>
  <c r="J158"/>
  <c r="L158"/>
  <c r="J161"/>
  <c r="L161"/>
  <c r="J176"/>
  <c r="L176"/>
  <c i="21" r="J43"/>
  <c r="L43"/>
  <c r="J70"/>
  <c r="L70"/>
  <c r="J76"/>
  <c r="L76"/>
  <c r="Q88"/>
  <c r="Q91"/>
  <c r="H92"/>
  <c r="K22"/>
  <c r="Q106"/>
  <c r="Q142"/>
  <c r="Q118"/>
  <c r="J121"/>
  <c r="L121"/>
  <c r="Q139"/>
  <c r="J145"/>
  <c r="Q148"/>
  <c r="Q163"/>
  <c r="J154"/>
  <c r="L154"/>
  <c i="22" r="J36"/>
  <c r="L36"/>
  <c r="Q45"/>
  <c r="Q51"/>
  <c r="J63"/>
  <c r="L63"/>
  <c r="J78"/>
  <c r="L78"/>
  <c r="J84"/>
  <c r="J87"/>
  <c r="L87"/>
  <c r="J96"/>
  <c r="L96"/>
  <c r="H99"/>
  <c r="J102"/>
  <c r="H108"/>
  <c r="J105"/>
  <c r="L105"/>
  <c r="J111"/>
  <c r="H115"/>
  <c r="K26"/>
  <c r="J117"/>
  <c r="J120"/>
  <c r="L120"/>
  <c i="23" r="Q37"/>
  <c r="Q43"/>
  <c r="Q58"/>
  <c r="J49"/>
  <c r="L49"/>
  <c r="J52"/>
  <c r="L52"/>
  <c r="H58"/>
  <c r="J61"/>
  <c r="L61"/>
  <c r="J64"/>
  <c r="L64"/>
  <c r="J67"/>
  <c r="L67"/>
  <c r="J73"/>
  <c r="H77"/>
  <c r="K23"/>
  <c r="Q88"/>
  <c r="Q91"/>
  <c r="H92"/>
  <c r="K25"/>
  <c r="L101"/>
  <c r="L26"/>
  <c r="Q109"/>
  <c r="Q115"/>
  <c i="24" r="L26"/>
  <c r="J29"/>
  <c r="L29"/>
  <c r="H45"/>
  <c r="K20"/>
  <c r="Q11"/>
  <c i="25" r="J26"/>
  <c r="Q38"/>
  <c i="26" r="J36"/>
  <c r="L36"/>
  <c r="J45"/>
  <c r="L45"/>
  <c r="Q60"/>
  <c r="Q66"/>
  <c r="J69"/>
  <c r="L69"/>
  <c r="J75"/>
  <c r="L75"/>
  <c r="J78"/>
  <c r="L78"/>
  <c r="Q84"/>
  <c r="Q87"/>
  <c r="Q90"/>
  <c r="Q93"/>
  <c r="H103"/>
  <c r="K22"/>
  <c r="J105"/>
  <c r="H115"/>
  <c r="K23"/>
  <c r="H121"/>
  <c r="K24"/>
  <c i="27" r="Q36"/>
  <c r="Q42"/>
  <c r="Q57"/>
  <c r="J75"/>
  <c r="L75"/>
  <c r="J78"/>
  <c r="L78"/>
  <c r="J84"/>
  <c r="L84"/>
  <c r="Q87"/>
  <c r="L102"/>
  <c r="L106"/>
  <c r="L22"/>
  <c r="H106"/>
  <c r="K22"/>
  <c r="J123"/>
  <c r="H132"/>
  <c i="28" r="J29"/>
  <c r="J41"/>
  <c r="L41"/>
  <c r="Q59"/>
  <c r="J68"/>
  <c r="L68"/>
  <c r="Q74"/>
  <c r="J77"/>
  <c r="L77"/>
  <c r="J83"/>
  <c r="L83"/>
  <c r="J86"/>
  <c r="L86"/>
  <c r="J107"/>
  <c r="L107"/>
  <c r="J110"/>
  <c r="L110"/>
  <c r="J116"/>
  <c r="L116"/>
  <c r="Q125"/>
  <c r="Q155"/>
  <c r="J128"/>
  <c r="L128"/>
  <c i="29" r="L30"/>
  <c r="J36"/>
  <c r="L36"/>
  <c r="Q39"/>
  <c r="Q63"/>
  <c r="Q93"/>
  <c r="Q72"/>
  <c r="J75"/>
  <c r="L75"/>
  <c r="J84"/>
  <c r="L84"/>
  <c r="L96"/>
  <c r="J111"/>
  <c r="L111"/>
  <c r="L123"/>
  <c r="L139"/>
  <c r="L24"/>
  <c r="H138"/>
  <c i="30" r="Q35"/>
  <c r="Q38"/>
  <c r="J47"/>
  <c r="L47"/>
  <c r="Q77"/>
  <c r="Q92"/>
  <c r="Q80"/>
  <c r="Q95"/>
  <c r="Q104"/>
  <c i="31" r="Q42"/>
  <c r="Q48"/>
  <c r="J57"/>
  <c r="L57"/>
  <c r="Q63"/>
  <c r="J72"/>
  <c r="L72"/>
  <c r="J81"/>
  <c r="L81"/>
  <c r="L93"/>
  <c r="H94"/>
  <c r="K21"/>
  <c r="J96"/>
  <c r="H100"/>
  <c r="K22"/>
  <c r="L111"/>
  <c r="J114"/>
  <c r="L114"/>
  <c r="J117"/>
  <c r="L117"/>
  <c r="J123"/>
  <c r="L123"/>
  <c r="H126"/>
  <c r="J129"/>
  <c r="J132"/>
  <c r="L132"/>
  <c r="J135"/>
  <c r="L135"/>
  <c r="J141"/>
  <c r="J144"/>
  <c r="L144"/>
  <c r="J147"/>
  <c r="L147"/>
  <c r="J150"/>
  <c r="L150"/>
  <c r="J153"/>
  <c r="L153"/>
  <c r="J156"/>
  <c r="L156"/>
  <c r="J159"/>
  <c r="L159"/>
  <c r="J162"/>
  <c r="L162"/>
  <c r="J165"/>
  <c r="L165"/>
  <c r="J171"/>
  <c r="H175"/>
  <c r="K27"/>
  <c i="32" r="J31"/>
  <c r="J34"/>
  <c r="L34"/>
  <c r="J37"/>
  <c r="L37"/>
  <c r="J40"/>
  <c r="L40"/>
  <c r="J46"/>
  <c r="J49"/>
  <c r="L49"/>
  <c r="J52"/>
  <c r="L52"/>
  <c r="J55"/>
  <c r="L55"/>
  <c r="J58"/>
  <c r="L58"/>
  <c r="J61"/>
  <c r="L61"/>
  <c r="J64"/>
  <c r="L64"/>
  <c r="J67"/>
  <c r="L67"/>
  <c r="J70"/>
  <c r="L70"/>
  <c r="J73"/>
  <c r="L73"/>
  <c r="J76"/>
  <c r="L76"/>
  <c r="J79"/>
  <c r="L79"/>
  <c r="J82"/>
  <c r="L82"/>
  <c r="J85"/>
  <c r="L85"/>
  <c r="J88"/>
  <c r="L88"/>
  <c r="J91"/>
  <c r="L91"/>
  <c r="J97"/>
  <c r="H101"/>
  <c r="K22"/>
  <c r="J103"/>
  <c r="J106"/>
  <c r="L106"/>
  <c r="J109"/>
  <c r="L109"/>
  <c r="J115"/>
  <c r="J118"/>
  <c r="L118"/>
  <c r="J121"/>
  <c r="L121"/>
  <c r="J124"/>
  <c r="L124"/>
  <c r="J127"/>
  <c r="L127"/>
  <c r="J130"/>
  <c r="L130"/>
  <c r="J133"/>
  <c r="L133"/>
  <c r="J136"/>
  <c r="L136"/>
  <c r="J139"/>
  <c r="L139"/>
  <c r="J157"/>
  <c r="L157"/>
  <c r="J160"/>
  <c r="L160"/>
  <c r="J163"/>
  <c r="L163"/>
  <c r="J166"/>
  <c r="L166"/>
  <c r="J172"/>
  <c r="H179"/>
  <c r="K25"/>
  <c r="J175"/>
  <c r="L175"/>
  <c i="35" r="J32"/>
  <c r="J35"/>
  <c r="L35"/>
  <c r="J41"/>
  <c r="H48"/>
  <c r="K21"/>
  <c r="J44"/>
  <c r="L44"/>
  <c r="J50"/>
  <c r="H54"/>
  <c r="K22"/>
  <c r="J56"/>
  <c r="J59"/>
  <c r="L59"/>
  <c r="J65"/>
  <c r="H68"/>
  <c r="J71"/>
  <c r="H75"/>
  <c r="K25"/>
  <c i="2" r="J26"/>
  <c r="H48"/>
  <c r="K20"/>
  <c r="Q11"/>
  <c r="Q29"/>
  <c r="Q47"/>
  <c i="3" r="L26"/>
  <c r="L51"/>
  <c r="J11"/>
  <c i="1" r="F23"/>
  <c i="4" r="Q31"/>
  <c r="Q55"/>
  <c r="L58"/>
  <c r="Q64"/>
  <c r="Q70"/>
  <c r="J103"/>
  <c r="L103"/>
  <c r="J121"/>
  <c r="L121"/>
  <c r="Q127"/>
  <c r="H140"/>
  <c r="K21"/>
  <c r="Q145"/>
  <c r="Q151"/>
  <c r="J157"/>
  <c r="L157"/>
  <c r="J178"/>
  <c r="L178"/>
  <c r="J190"/>
  <c r="L190"/>
  <c r="Q202"/>
  <c r="Q208"/>
  <c r="L223"/>
  <c r="J223"/>
  <c r="J224"/>
  <c i="5" r="J31"/>
  <c r="L31"/>
  <c r="L55"/>
  <c r="J76"/>
  <c r="L76"/>
  <c r="J94"/>
  <c r="L94"/>
  <c r="Q133"/>
  <c r="J157"/>
  <c r="L157"/>
  <c r="Q190"/>
  <c r="Q202"/>
  <c i="6" r="L51"/>
  <c r="J69"/>
  <c r="L69"/>
  <c r="Q78"/>
  <c r="Q87"/>
  <c r="L96"/>
  <c r="L100"/>
  <c r="L22"/>
  <c i="7" r="Q33"/>
  <c r="Q48"/>
  <c r="J45"/>
  <c r="L45"/>
  <c r="J54"/>
  <c r="L54"/>
  <c r="L87"/>
  <c r="J75"/>
  <c r="L75"/>
  <c r="H88"/>
  <c r="K21"/>
  <c r="H106"/>
  <c r="K23"/>
  <c r="L108"/>
  <c r="J111"/>
  <c r="L111"/>
  <c i="8" r="J45"/>
  <c r="L45"/>
  <c r="H48"/>
  <c r="Q51"/>
  <c r="Q99"/>
  <c r="Q54"/>
  <c r="Q63"/>
  <c r="Q69"/>
  <c r="Q93"/>
  <c r="Q123"/>
  <c r="H133"/>
  <c r="K23"/>
  <c r="J138"/>
  <c r="L138"/>
  <c r="L147"/>
  <c i="9" r="J64"/>
  <c r="L64"/>
  <c r="J82"/>
  <c r="L82"/>
  <c r="Q118"/>
  <c r="J124"/>
  <c r="L124"/>
  <c r="J154"/>
  <c r="L154"/>
  <c r="H157"/>
  <c i="11" r="J26"/>
  <c r="H53"/>
  <c r="J32"/>
  <c r="L32"/>
  <c i="13" r="J26"/>
  <c r="H36"/>
  <c r="J10"/>
  <c i="14" r="L29"/>
  <c r="L33"/>
  <c r="J38"/>
  <c r="L38"/>
  <c i="15" r="J81"/>
  <c r="L81"/>
  <c r="L99"/>
  <c r="J84"/>
  <c r="L84"/>
  <c r="J96"/>
  <c r="L96"/>
  <c r="H100"/>
  <c r="K23"/>
  <c i="16" r="J48"/>
  <c r="L48"/>
  <c r="Q78"/>
  <c r="J90"/>
  <c r="L90"/>
  <c r="H100"/>
  <c r="K22"/>
  <c r="Q105"/>
  <c r="Q108"/>
  <c r="Q114"/>
  <c r="Q126"/>
  <c r="Q132"/>
  <c r="L139"/>
  <c r="L25"/>
  <c r="J165"/>
  <c r="L165"/>
  <c r="Q171"/>
  <c r="Q174"/>
  <c i="17" r="L31"/>
  <c r="L44"/>
  <c r="Q73"/>
  <c r="Q76"/>
  <c r="J88"/>
  <c r="L88"/>
  <c r="J97"/>
  <c r="H100"/>
  <c r="Q130"/>
  <c r="J145"/>
  <c r="L145"/>
  <c r="Q148"/>
  <c r="Q151"/>
  <c r="L179"/>
  <c r="L25"/>
  <c i="18" r="H42"/>
  <c r="Q51"/>
  <c r="Q87"/>
  <c r="J117"/>
  <c r="L117"/>
  <c r="Q126"/>
  <c r="J153"/>
  <c r="L153"/>
  <c i="19" r="Q36"/>
  <c r="J54"/>
  <c r="L54"/>
  <c r="J63"/>
  <c r="L63"/>
  <c r="H66"/>
  <c r="L69"/>
  <c r="L76"/>
  <c r="L22"/>
  <c r="H75"/>
  <c r="L78"/>
  <c r="J111"/>
  <c r="L111"/>
  <c r="J117"/>
  <c r="L117"/>
  <c r="J120"/>
  <c r="L120"/>
  <c i="20" r="H50"/>
  <c r="J68"/>
  <c r="L68"/>
  <c r="J71"/>
  <c r="L71"/>
  <c r="J152"/>
  <c r="L152"/>
  <c r="J179"/>
  <c r="L179"/>
  <c i="21" r="J31"/>
  <c r="H50"/>
  <c r="K20"/>
  <c r="Q52"/>
  <c r="Q85"/>
  <c r="J58"/>
  <c r="L58"/>
  <c r="Q82"/>
  <c r="L88"/>
  <c r="L92"/>
  <c r="L22"/>
  <c r="Q112"/>
  <c r="J127"/>
  <c r="L127"/>
  <c r="Q136"/>
  <c i="22" r="Q54"/>
  <c r="H70"/>
  <c r="K21"/>
  <c r="Q72"/>
  <c r="Q81"/>
  <c r="H81"/>
  <c r="L93"/>
  <c r="L99"/>
  <c r="J99"/>
  <c r="J100"/>
  <c i="23" r="J82"/>
  <c r="L82"/>
  <c r="L85"/>
  <c r="J103"/>
  <c r="H107"/>
  <c r="K27"/>
  <c i="24" r="Q26"/>
  <c r="Q44"/>
  <c r="Q35"/>
  <c r="Q41"/>
  <c i="25" r="J41"/>
  <c r="L41"/>
  <c i="26" r="Q33"/>
  <c r="Q48"/>
  <c r="Q54"/>
  <c r="Q96"/>
  <c r="J63"/>
  <c r="L63"/>
  <c r="H102"/>
  <c r="J102"/>
  <c r="J103"/>
  <c r="Q108"/>
  <c r="Q114"/>
  <c i="27" r="Q33"/>
  <c r="Q45"/>
  <c r="L48"/>
  <c r="J63"/>
  <c r="L63"/>
  <c r="J69"/>
  <c r="L69"/>
  <c i="28" r="J89"/>
  <c r="L89"/>
  <c r="J92"/>
  <c r="L92"/>
  <c r="J95"/>
  <c r="L95"/>
  <c r="J101"/>
  <c r="H122"/>
  <c r="J143"/>
  <c r="L143"/>
  <c i="29" r="J33"/>
  <c r="L33"/>
  <c r="J54"/>
  <c r="L54"/>
  <c i="30" r="J32"/>
  <c r="L32"/>
  <c r="L41"/>
  <c r="J62"/>
  <c r="L62"/>
  <c r="J68"/>
  <c r="L68"/>
  <c r="L77"/>
  <c r="J83"/>
  <c r="L83"/>
  <c r="J86"/>
  <c r="L86"/>
  <c r="J98"/>
  <c r="L98"/>
  <c r="J101"/>
  <c r="L101"/>
  <c i="31" r="J33"/>
  <c r="H37"/>
  <c r="K20"/>
  <c i="33" r="L53"/>
  <c r="L57"/>
  <c r="L22"/>
  <c i="34" r="J32"/>
  <c r="H36"/>
  <c r="K20"/>
  <c r="J38"/>
  <c r="J41"/>
  <c r="L41"/>
  <c r="J47"/>
  <c r="H51"/>
  <c r="K22"/>
  <c r="J53"/>
  <c r="H60"/>
  <c r="K23"/>
  <c r="J56"/>
  <c r="L56"/>
  <c r="J62"/>
  <c r="H66"/>
  <c r="K24"/>
  <c r="J68"/>
  <c r="H72"/>
  <c r="K25"/>
  <c r="J74"/>
  <c r="H78"/>
  <c r="K26"/>
  <c i="4" r="H55"/>
  <c i="6" r="H99"/>
  <c i="8" r="L30"/>
  <c r="L48"/>
  <c r="J48"/>
  <c r="L108"/>
  <c r="L132"/>
  <c i="9" r="L115"/>
  <c r="L137"/>
  <c r="L23"/>
  <c r="L145"/>
  <c r="L157"/>
  <c r="J157"/>
  <c r="J158"/>
  <c i="12" r="L26"/>
  <c r="L33"/>
  <c r="L20"/>
  <c i="15" r="J42"/>
  <c r="H61"/>
  <c r="K21"/>
  <c i="16" r="J39"/>
  <c r="H93"/>
  <c r="J123"/>
  <c r="L123"/>
  <c r="J144"/>
  <c r="L144"/>
  <c r="H168"/>
  <c r="H174"/>
  <c i="20" r="L95"/>
  <c r="L104"/>
  <c r="L119"/>
  <c r="J128"/>
  <c r="L128"/>
  <c r="J131"/>
  <c r="L131"/>
  <c i="22" r="L33"/>
  <c r="L42"/>
  <c i="23" r="L34"/>
  <c r="L41"/>
  <c r="L20"/>
  <c r="H40"/>
  <c r="L43"/>
  <c r="L58"/>
  <c r="J58"/>
  <c r="J59"/>
  <c i="26" r="L120"/>
  <c r="J120"/>
  <c r="J121"/>
  <c i="32" r="J142"/>
  <c r="L142"/>
  <c r="J145"/>
  <c r="L145"/>
  <c i="35" r="J77"/>
  <c r="L77"/>
  <c r="J80"/>
  <c r="L80"/>
  <c i="20" l="1" r="L168"/>
  <c r="L25"/>
  <c i="30" r="L75"/>
  <c r="L21"/>
  <c i="19" r="L169"/>
  <c r="L23"/>
  <c i="6" r="L94"/>
  <c r="L21"/>
  <c i="32" r="H95"/>
  <c r="K21"/>
  <c i="31" r="H169"/>
  <c r="K26"/>
  <c r="L127"/>
  <c r="L24"/>
  <c i="9" r="Q157"/>
  <c r="S157"/>
  <c r="S25"/>
  <c i="8" r="Q132"/>
  <c i="5" r="H139"/>
  <c i="29" r="Q45"/>
  <c i="28" r="L156"/>
  <c r="L23"/>
  <c r="H99"/>
  <c r="K21"/>
  <c i="27" r="H121"/>
  <c r="K23"/>
  <c i="26" r="H97"/>
  <c r="K21"/>
  <c i="22" r="S99"/>
  <c r="S24"/>
  <c i="21" r="H142"/>
  <c r="L85"/>
  <c i="20" r="Q167"/>
  <c i="19" r="Q75"/>
  <c r="L42"/>
  <c i="18" r="H186"/>
  <c r="Q42"/>
  <c r="S42"/>
  <c r="S20"/>
  <c i="17" r="Q178"/>
  <c r="S178"/>
  <c r="S25"/>
  <c r="Q94"/>
  <c r="Q43"/>
  <c i="16" r="L168"/>
  <c r="J168"/>
  <c r="J169"/>
  <c r="S99"/>
  <c r="S22"/>
  <c i="10" r="H51"/>
  <c r="K20"/>
  <c r="Q11"/>
  <c i="9" r="H107"/>
  <c r="K21"/>
  <c i="6" r="H111"/>
  <c r="L49"/>
  <c i="4" r="L55"/>
  <c r="J55"/>
  <c r="J56"/>
  <c i="7" r="L115"/>
  <c r="L24"/>
  <c i="4" r="S55"/>
  <c r="S20"/>
  <c i="24" r="L44"/>
  <c i="23" r="L71"/>
  <c r="L22"/>
  <c r="S58"/>
  <c r="S21"/>
  <c i="20" r="S116"/>
  <c r="S24"/>
  <c r="H86"/>
  <c i="17" r="L170"/>
  <c r="L24"/>
  <c i="16" r="Q138"/>
  <c r="S138"/>
  <c r="S25"/>
  <c i="14" r="H53"/>
  <c i="4" r="L185"/>
  <c r="L23"/>
  <c r="Q139"/>
  <c i="30" r="L104"/>
  <c r="H39"/>
  <c i="29" r="H93"/>
  <c i="26" r="S102"/>
  <c r="S22"/>
  <c r="H49"/>
  <c r="K20"/>
  <c i="19" r="Q168"/>
  <c i="16" r="J174"/>
  <c r="J175"/>
  <c i="7" r="Q87"/>
  <c i="6" r="Q93"/>
  <c i="5" r="L179"/>
  <c r="L23"/>
  <c i="4" r="L152"/>
  <c r="L22"/>
  <c i="34" r="H45"/>
  <c r="K21"/>
  <c r="Q11"/>
  <c i="30" r="L93"/>
  <c r="L22"/>
  <c i="4" r="L139"/>
  <c i="35" r="H39"/>
  <c i="32" r="H170"/>
  <c r="K24"/>
  <c r="H113"/>
  <c r="K23"/>
  <c r="H44"/>
  <c r="K20"/>
  <c i="31" r="H139"/>
  <c r="K25"/>
  <c i="29" r="L115"/>
  <c r="L22"/>
  <c r="L46"/>
  <c i="28" r="H51"/>
  <c i="25" r="H45"/>
  <c r="J10"/>
  <c i="1" r="D57"/>
  <c i="22" r="H124"/>
  <c r="K27"/>
  <c r="H90"/>
  <c r="Q69"/>
  <c i="21" r="H164"/>
  <c r="K25"/>
  <c i="19" r="Q66"/>
  <c i="16" r="S168"/>
  <c r="S26"/>
  <c i="8" r="S48"/>
  <c r="S20"/>
  <c i="33" r="H51"/>
  <c r="K21"/>
  <c i="30" r="Q74"/>
  <c i="29" r="Q114"/>
  <c i="27" r="Q99"/>
  <c i="23" r="S100"/>
  <c r="S26"/>
  <c r="Q40"/>
  <c i="21" r="H101"/>
  <c r="K23"/>
  <c i="20" r="L188"/>
  <c r="J50"/>
  <c r="S50"/>
  <c r="S20"/>
  <c i="14" r="L84"/>
  <c r="L23"/>
  <c i="7" r="H48"/>
  <c i="5" r="L203"/>
  <c r="L25"/>
  <c i="4" r="Q223"/>
  <c r="S223"/>
  <c r="S25"/>
  <c i="35" r="L87"/>
  <c r="L26"/>
  <c i="27" r="L100"/>
  <c r="L21"/>
  <c i="16" r="S174"/>
  <c r="S27"/>
  <c i="35" r="H63"/>
  <c r="K23"/>
  <c i="19" r="Q42"/>
  <c i="16" r="H127"/>
  <c r="K24"/>
  <c i="8" r="L100"/>
  <c r="L21"/>
  <c i="33" r="H81"/>
  <c r="K25"/>
  <c r="H39"/>
  <c r="J10"/>
  <c i="1" r="D69"/>
  <c i="31" r="H109"/>
  <c r="K23"/>
  <c r="Q93"/>
  <c i="26" r="S120"/>
  <c r="S24"/>
  <c i="22" r="L82"/>
  <c r="L22"/>
  <c r="L70"/>
  <c r="L21"/>
  <c i="20" r="J92"/>
  <c r="J93"/>
  <c i="19" r="L67"/>
  <c r="L21"/>
  <c i="17" r="Q169"/>
  <c i="15" r="L40"/>
  <c i="9" r="Q136"/>
  <c r="H53"/>
  <c r="K20"/>
  <c i="6" r="H123"/>
  <c i="4" r="H196"/>
  <c i="3" r="Q50"/>
  <c i="4" r="H224"/>
  <c r="K25"/>
  <c i="20" r="H167"/>
  <c i="9" r="H136"/>
  <c i="22" r="H42"/>
  <c r="J42"/>
  <c r="J43"/>
  <c i="8" r="L148"/>
  <c r="L24"/>
  <c i="14" r="H84"/>
  <c r="K23"/>
  <c i="6" r="H93"/>
  <c i="23" r="L86"/>
  <c r="L24"/>
  <c i="21" r="H85"/>
  <c i="19" r="H169"/>
  <c r="K23"/>
  <c i="7" r="H115"/>
  <c r="K24"/>
  <c i="4" r="H56"/>
  <c i="31" r="H127"/>
  <c r="K24"/>
  <c i="22" r="H100"/>
  <c r="K24"/>
  <c i="16" r="H169"/>
  <c r="K26"/>
  <c i="30" r="H105"/>
  <c r="K23"/>
  <c i="22" r="H82"/>
  <c r="K22"/>
  <c i="29" r="H45"/>
  <c i="30" r="H92"/>
  <c i="27" r="H99"/>
  <c i="20" r="H168"/>
  <c r="K25"/>
  <c i="7" r="H114"/>
  <c i="31" r="H93"/>
  <c r="J93"/>
  <c r="J94"/>
  <c i="28" r="H155"/>
  <c i="7" r="H87"/>
  <c r="J87"/>
  <c r="J88"/>
  <c i="5" r="H202"/>
  <c i="22" r="H69"/>
  <c i="30" r="H93"/>
  <c r="K22"/>
  <c i="6" r="H94"/>
  <c r="K21"/>
  <c i="24" r="H44"/>
  <c i="19" r="H67"/>
  <c r="K21"/>
  <c i="12" r="H33"/>
  <c r="K20"/>
  <c r="Q11"/>
  <c i="8" r="H132"/>
  <c r="J132"/>
  <c r="J133"/>
  <c i="4" r="H139"/>
  <c i="8" r="H148"/>
  <c r="K24"/>
  <c i="29" r="H114"/>
  <c i="8" r="H100"/>
  <c r="K21"/>
  <c i="20" r="H104"/>
  <c r="J104"/>
  <c r="J105"/>
  <c i="19" r="H43"/>
  <c r="K20"/>
  <c i="12" r="H32"/>
  <c i="7" r="L88"/>
  <c r="L21"/>
  <c i="3" r="H51"/>
  <c r="J10"/>
  <c i="1" r="D23"/>
  <c i="29" r="H115"/>
  <c r="K22"/>
  <c i="27" r="H100"/>
  <c r="K21"/>
  <c i="3" r="H50"/>
  <c i="17" r="L95"/>
  <c r="L21"/>
  <c r="H94"/>
  <c r="J94"/>
  <c r="J95"/>
  <c r="H169"/>
  <c i="5" r="H203"/>
  <c r="K25"/>
  <c i="23" r="H59"/>
  <c r="K21"/>
  <c i="17" r="H170"/>
  <c r="K24"/>
  <c i="21" r="H86"/>
  <c r="K21"/>
  <c i="30" r="H74"/>
  <c i="28" r="H156"/>
  <c r="K23"/>
  <c i="15" r="H99"/>
  <c r="J99"/>
  <c r="J100"/>
  <c i="22" r="H43"/>
  <c i="19" r="H168"/>
  <c i="30" r="H104"/>
  <c i="29" r="H139"/>
  <c r="K24"/>
  <c i="30" r="H75"/>
  <c r="K21"/>
  <c i="19" r="H42"/>
  <c i="23" r="H86"/>
  <c r="K24"/>
  <c i="8" r="H147"/>
  <c r="J147"/>
  <c r="J148"/>
  <c i="9" r="H137"/>
  <c r="K23"/>
  <c i="8" r="H99"/>
  <c i="9" r="H158"/>
  <c r="K25"/>
  <c i="20" r="H105"/>
  <c r="K23"/>
  <c i="29" r="H46"/>
  <c r="K20"/>
  <c i="23" r="H85"/>
  <c r="J85"/>
  <c r="J86"/>
  <c i="17" r="H95"/>
  <c r="K21"/>
  <c i="8" r="H49"/>
  <c r="J10"/>
  <c i="1" r="D38"/>
  <c i="2" r="L26"/>
  <c r="L48"/>
  <c r="J11"/>
  <c i="1" r="F22"/>
  <c r="F21"/>
  <c i="3" r="L20"/>
  <c r="L50"/>
  <c r="J50"/>
  <c r="J51"/>
  <c i="4" r="L140"/>
  <c r="L21"/>
  <c r="L151"/>
  <c r="H152"/>
  <c r="K22"/>
  <c r="H184"/>
  <c r="L184"/>
  <c r="J184"/>
  <c r="J185"/>
  <c r="H185"/>
  <c r="K23"/>
  <c r="H197"/>
  <c r="K24"/>
  <c i="5" r="H55"/>
  <c r="J55"/>
  <c r="J56"/>
  <c r="H56"/>
  <c r="L58"/>
  <c r="L139"/>
  <c r="J139"/>
  <c r="J140"/>
  <c r="H140"/>
  <c r="K21"/>
  <c r="L142"/>
  <c r="L151"/>
  <c r="J151"/>
  <c r="J152"/>
  <c r="H151"/>
  <c r="H178"/>
  <c r="H179"/>
  <c r="K23"/>
  <c r="L181"/>
  <c r="L187"/>
  <c i="6" r="H48"/>
  <c r="L93"/>
  <c r="J93"/>
  <c r="J94"/>
  <c r="L99"/>
  <c r="J99"/>
  <c r="J100"/>
  <c r="H112"/>
  <c r="K23"/>
  <c r="H124"/>
  <c r="K24"/>
  <c i="7" r="H93"/>
  <c r="L105"/>
  <c r="J105"/>
  <c r="J106"/>
  <c i="8" r="L105"/>
  <c r="J105"/>
  <c r="J106"/>
  <c r="L133"/>
  <c r="L23"/>
  <c i="9" r="H52"/>
  <c r="H106"/>
  <c r="L136"/>
  <c r="J136"/>
  <c r="J137"/>
  <c r="L142"/>
  <c r="J142"/>
  <c r="J143"/>
  <c i="11" r="H54"/>
  <c r="J10"/>
  <c i="12" r="J11"/>
  <c i="1" r="F37"/>
  <c i="13" r="L26"/>
  <c r="L36"/>
  <c r="L20"/>
  <c i="14" r="L20"/>
  <c r="L32"/>
  <c r="J32"/>
  <c r="J33"/>
  <c r="L56"/>
  <c r="L60"/>
  <c r="L22"/>
  <c r="L83"/>
  <c r="J83"/>
  <c r="J84"/>
  <c i="15" r="L42"/>
  <c r="L60"/>
  <c r="L108"/>
  <c r="J108"/>
  <c r="J109"/>
  <c i="16" r="H36"/>
  <c r="L39"/>
  <c r="L93"/>
  <c r="J93"/>
  <c r="J94"/>
  <c r="L100"/>
  <c r="L22"/>
  <c r="L111"/>
  <c r="L127"/>
  <c r="L24"/>
  <c r="H126"/>
  <c r="L175"/>
  <c r="L27"/>
  <c i="18" r="L45"/>
  <c r="L67"/>
  <c r="L21"/>
  <c r="H76"/>
  <c r="K22"/>
  <c r="H196"/>
  <c r="K24"/>
  <c i="19" r="L66"/>
  <c r="J66"/>
  <c r="J67"/>
  <c i="20" r="L51"/>
  <c r="L53"/>
  <c r="L87"/>
  <c r="L21"/>
  <c r="L105"/>
  <c r="L23"/>
  <c r="H188"/>
  <c r="L189"/>
  <c r="L26"/>
  <c i="21" r="L31"/>
  <c r="L50"/>
  <c r="L20"/>
  <c r="L86"/>
  <c r="L21"/>
  <c r="H100"/>
  <c r="L145"/>
  <c r="L164"/>
  <c r="L25"/>
  <c r="H163"/>
  <c i="22" r="L69"/>
  <c r="J69"/>
  <c r="J70"/>
  <c r="H91"/>
  <c r="K23"/>
  <c r="L111"/>
  <c r="L115"/>
  <c r="L26"/>
  <c r="L117"/>
  <c r="L123"/>
  <c i="23" r="L59"/>
  <c r="L21"/>
  <c r="L70"/>
  <c r="L91"/>
  <c r="J91"/>
  <c r="J92"/>
  <c r="L115"/>
  <c r="J115"/>
  <c r="J116"/>
  <c i="24" r="L45"/>
  <c r="L20"/>
  <c i="27" r="L99"/>
  <c r="J99"/>
  <c r="J100"/>
  <c r="L105"/>
  <c r="J105"/>
  <c r="J106"/>
  <c r="H120"/>
  <c r="L123"/>
  <c r="L133"/>
  <c r="L24"/>
  <c r="H133"/>
  <c r="K24"/>
  <c i="28" r="L29"/>
  <c r="L50"/>
  <c r="J50"/>
  <c r="J51"/>
  <c r="H50"/>
  <c r="L155"/>
  <c r="J155"/>
  <c r="J156"/>
  <c i="29" r="L138"/>
  <c r="J138"/>
  <c r="J139"/>
  <c i="30" r="L74"/>
  <c r="J74"/>
  <c r="J75"/>
  <c r="L105"/>
  <c r="L23"/>
  <c i="31" r="L96"/>
  <c r="L100"/>
  <c r="L22"/>
  <c r="L102"/>
  <c r="L109"/>
  <c r="L23"/>
  <c i="33" r="L32"/>
  <c r="L39"/>
  <c r="H38"/>
  <c r="L41"/>
  <c r="L51"/>
  <c r="L21"/>
  <c r="L56"/>
  <c r="J56"/>
  <c r="J57"/>
  <c r="L59"/>
  <c r="L66"/>
  <c r="L23"/>
  <c r="H65"/>
  <c r="L68"/>
  <c r="L72"/>
  <c r="L24"/>
  <c r="H71"/>
  <c r="L74"/>
  <c r="L81"/>
  <c r="L25"/>
  <c r="H80"/>
  <c r="L83"/>
  <c r="L87"/>
  <c r="L26"/>
  <c r="H86"/>
  <c i="34" r="J10"/>
  <c r="S11"/>
  <c i="1" r="S70"/>
  <c i="2" r="H47"/>
  <c i="4" r="L56"/>
  <c r="J11"/>
  <c i="1" r="F25"/>
  <c i="4" r="H151"/>
  <c r="L187"/>
  <c r="L197"/>
  <c r="L24"/>
  <c i="7" r="L30"/>
  <c r="L49"/>
  <c r="L20"/>
  <c r="H49"/>
  <c r="J10"/>
  <c i="1" r="D29"/>
  <c i="7" r="H94"/>
  <c r="K22"/>
  <c i="8" r="J49"/>
  <c r="L99"/>
  <c r="J99"/>
  <c r="J100"/>
  <c i="9" r="L55"/>
  <c r="L107"/>
  <c r="L21"/>
  <c r="L109"/>
  <c r="L112"/>
  <c r="J112"/>
  <c r="J113"/>
  <c r="H112"/>
  <c i="10" r="L26"/>
  <c r="L51"/>
  <c r="J11"/>
  <c i="1" r="F34"/>
  <c i="10" r="H50"/>
  <c i="11" r="L26"/>
  <c r="L53"/>
  <c r="J53"/>
  <c r="J54"/>
  <c i="13" r="K20"/>
  <c r="Q11"/>
  <c r="S11"/>
  <c i="1" r="S38"/>
  <c i="14" r="H59"/>
  <c i="15" r="H39"/>
  <c r="L39"/>
  <c r="J39"/>
  <c r="S39"/>
  <c r="S20"/>
  <c i="16" r="L33"/>
  <c r="L36"/>
  <c r="J36"/>
  <c r="J37"/>
  <c r="H94"/>
  <c r="K21"/>
  <c r="L102"/>
  <c r="L109"/>
  <c r="L23"/>
  <c r="H108"/>
  <c r="L169"/>
  <c r="L26"/>
  <c i="17" r="L20"/>
  <c r="L97"/>
  <c r="L101"/>
  <c r="L22"/>
  <c r="H101"/>
  <c r="K22"/>
  <c i="18" r="H187"/>
  <c r="K23"/>
  <c i="19" r="L168"/>
  <c r="J168"/>
  <c r="J169"/>
  <c r="H174"/>
  <c i="20" r="H87"/>
  <c r="K21"/>
  <c r="H189"/>
  <c r="K26"/>
  <c i="21" r="H49"/>
  <c r="L91"/>
  <c r="J91"/>
  <c r="J92"/>
  <c r="H143"/>
  <c r="K24"/>
  <c i="22" r="L43"/>
  <c r="L20"/>
  <c r="L81"/>
  <c r="J81"/>
  <c r="J82"/>
  <c r="L100"/>
  <c r="L24"/>
  <c r="H114"/>
  <c r="H123"/>
  <c i="23" r="L40"/>
  <c r="J40"/>
  <c r="J41"/>
  <c r="H70"/>
  <c r="H71"/>
  <c r="K22"/>
  <c r="L103"/>
  <c r="L107"/>
  <c r="L27"/>
  <c i="25" r="H44"/>
  <c i="26" r="H48"/>
  <c r="H114"/>
  <c i="27" r="L30"/>
  <c r="L46"/>
  <c r="L20"/>
  <c i="28" r="H123"/>
  <c r="K22"/>
  <c i="29" r="L45"/>
  <c r="J45"/>
  <c r="H94"/>
  <c r="K21"/>
  <c r="L114"/>
  <c r="J114"/>
  <c r="J115"/>
  <c r="H121"/>
  <c r="K23"/>
  <c i="30" r="L29"/>
  <c r="L39"/>
  <c r="J11"/>
  <c i="1" r="F64"/>
  <c i="30" r="H38"/>
  <c i="31" r="J10"/>
  <c r="L33"/>
  <c r="L37"/>
  <c r="L20"/>
  <c r="H36"/>
  <c r="H99"/>
  <c r="H108"/>
  <c r="L126"/>
  <c r="J126"/>
  <c r="J127"/>
  <c r="L129"/>
  <c r="L139"/>
  <c r="L25"/>
  <c r="H138"/>
  <c r="L141"/>
  <c r="L169"/>
  <c r="L26"/>
  <c r="H168"/>
  <c r="L171"/>
  <c r="L175"/>
  <c r="L27"/>
  <c r="H174"/>
  <c i="32" r="L31"/>
  <c r="L44"/>
  <c r="L20"/>
  <c r="H43"/>
  <c r="L46"/>
  <c r="L95"/>
  <c r="L21"/>
  <c r="H94"/>
  <c r="L97"/>
  <c r="L101"/>
  <c r="L22"/>
  <c r="H100"/>
  <c r="L103"/>
  <c r="L113"/>
  <c r="L23"/>
  <c r="H112"/>
  <c r="L115"/>
  <c r="L170"/>
  <c r="L24"/>
  <c r="H169"/>
  <c r="L172"/>
  <c r="L179"/>
  <c r="L25"/>
  <c r="H178"/>
  <c i="35" r="L32"/>
  <c r="L39"/>
  <c r="H38"/>
  <c r="L41"/>
  <c r="L48"/>
  <c r="L21"/>
  <c r="H47"/>
  <c r="L50"/>
  <c r="L54"/>
  <c r="L22"/>
  <c r="H53"/>
  <c r="L56"/>
  <c r="L63"/>
  <c r="L23"/>
  <c r="H62"/>
  <c r="H69"/>
  <c r="K24"/>
  <c r="L71"/>
  <c r="L75"/>
  <c r="L25"/>
  <c r="H86"/>
  <c r="L86"/>
  <c r="J86"/>
  <c r="J87"/>
  <c i="2" r="J10"/>
  <c i="1" r="D22"/>
  <c r="D21"/>
  <c i="5" r="L56"/>
  <c r="L178"/>
  <c r="J178"/>
  <c r="J179"/>
  <c r="H187"/>
  <c i="6" r="L48"/>
  <c r="J48"/>
  <c r="S48"/>
  <c r="S20"/>
  <c r="H49"/>
  <c r="K20"/>
  <c r="L102"/>
  <c r="L112"/>
  <c r="L23"/>
  <c r="L114"/>
  <c r="L124"/>
  <c r="L24"/>
  <c i="7" r="L114"/>
  <c r="J114"/>
  <c r="J115"/>
  <c i="8" r="L49"/>
  <c r="L20"/>
  <c i="9" r="L31"/>
  <c r="L52"/>
  <c r="J52"/>
  <c r="S52"/>
  <c r="S20"/>
  <c r="L158"/>
  <c r="L25"/>
  <c i="12" r="L32"/>
  <c r="J32"/>
  <c r="R11"/>
  <c i="13" r="H35"/>
  <c i="14" r="L35"/>
  <c r="L54"/>
  <c r="L21"/>
  <c r="H54"/>
  <c r="K21"/>
  <c i="15" r="H40"/>
  <c r="K20"/>
  <c r="Q11"/>
  <c r="H60"/>
  <c r="L63"/>
  <c r="L67"/>
  <c r="L22"/>
  <c i="16" r="J10"/>
  <c i="1" r="D43"/>
  <c i="17" r="L103"/>
  <c r="L112"/>
  <c r="J112"/>
  <c r="J113"/>
  <c r="H112"/>
  <c i="18" r="H66"/>
  <c r="L189"/>
  <c r="L195"/>
  <c r="J195"/>
  <c r="J196"/>
  <c i="19" r="L43"/>
  <c r="L20"/>
  <c r="L75"/>
  <c r="J75"/>
  <c r="J76"/>
  <c r="H175"/>
  <c r="K24"/>
  <c i="20" r="L167"/>
  <c r="J167"/>
  <c r="J168"/>
  <c i="22" r="L84"/>
  <c r="L91"/>
  <c r="L23"/>
  <c r="L102"/>
  <c r="L109"/>
  <c r="L25"/>
  <c r="H109"/>
  <c r="K25"/>
  <c i="23" r="H106"/>
  <c i="24" r="J10"/>
  <c i="1" r="D56"/>
  <c r="D55"/>
  <c i="25" r="L26"/>
  <c r="L45"/>
  <c r="L20"/>
  <c i="26" r="L30"/>
  <c r="L49"/>
  <c r="L20"/>
  <c r="L105"/>
  <c r="L115"/>
  <c r="L23"/>
  <c i="27" r="H46"/>
  <c r="K20"/>
  <c r="L108"/>
  <c r="L121"/>
  <c r="L23"/>
  <c i="28" r="L53"/>
  <c r="L99"/>
  <c r="L21"/>
  <c r="H98"/>
  <c r="L101"/>
  <c r="L123"/>
  <c r="L22"/>
  <c i="29" r="L48"/>
  <c r="L93"/>
  <c r="J93"/>
  <c r="J94"/>
  <c r="L117"/>
  <c r="L120"/>
  <c r="J120"/>
  <c r="J121"/>
  <c i="30" r="L92"/>
  <c r="J92"/>
  <c r="J93"/>
  <c i="33" r="H50"/>
  <c i="34" r="L32"/>
  <c r="L36"/>
  <c r="L20"/>
  <c r="H35"/>
  <c r="L38"/>
  <c r="L45"/>
  <c r="L21"/>
  <c r="H44"/>
  <c r="L47"/>
  <c r="L51"/>
  <c r="L22"/>
  <c r="H50"/>
  <c r="L53"/>
  <c r="L60"/>
  <c r="L23"/>
  <c r="H59"/>
  <c r="L62"/>
  <c r="L66"/>
  <c r="L24"/>
  <c r="H65"/>
  <c r="L68"/>
  <c r="L72"/>
  <c r="L25"/>
  <c r="H71"/>
  <c r="L74"/>
  <c r="L78"/>
  <c r="L26"/>
  <c r="H77"/>
  <c i="35" r="L65"/>
  <c r="L68"/>
  <c r="J68"/>
  <c r="J69"/>
  <c r="H87"/>
  <c r="K26"/>
  <c i="5" r="L202"/>
  <c r="J202"/>
  <c r="J203"/>
  <c i="7" r="L93"/>
  <c r="J93"/>
  <c r="J94"/>
  <c i="15" r="H66"/>
  <c i="17" r="L43"/>
  <c r="J43"/>
  <c r="L169"/>
  <c r="J169"/>
  <c r="J170"/>
  <c i="18" r="L69"/>
  <c r="L76"/>
  <c r="L22"/>
  <c r="L78"/>
  <c r="L186"/>
  <c r="J186"/>
  <c r="J187"/>
  <c i="19" r="L174"/>
  <c r="J174"/>
  <c r="J175"/>
  <c i="21" r="L94"/>
  <c r="L100"/>
  <c r="J100"/>
  <c r="J101"/>
  <c r="L103"/>
  <c r="L142"/>
  <c r="J142"/>
  <c r="J143"/>
  <c i="23" r="L73"/>
  <c r="L77"/>
  <c r="L23"/>
  <c r="H76"/>
  <c i="26" r="L51"/>
  <c r="L96"/>
  <c r="J96"/>
  <c r="J97"/>
  <c r="H96"/>
  <c i="35" r="H74"/>
  <c i="4" l="1" r="J10"/>
  <c i="3" r="S50"/>
  <c r="S20"/>
  <c i="31" r="S93"/>
  <c r="S21"/>
  <c i="22" r="S69"/>
  <c r="S21"/>
  <c i="21" r="J85"/>
  <c r="J86"/>
  <c i="29" r="R11"/>
  <c i="23" r="J70"/>
  <c r="J71"/>
  <c i="22" r="J123"/>
  <c r="J124"/>
  <c i="20" r="J11"/>
  <c i="1" r="F49"/>
  <c i="15" r="J60"/>
  <c r="J61"/>
  <c i="4" r="J151"/>
  <c r="J152"/>
  <c i="9" r="S136"/>
  <c r="S23"/>
  <c i="20" r="J188"/>
  <c r="J189"/>
  <c i="29" r="S114"/>
  <c r="S22"/>
  <c i="19" r="S168"/>
  <c r="S23"/>
  <c i="30" r="J104"/>
  <c r="J105"/>
  <c i="24" r="J44"/>
  <c r="J45"/>
  <c i="17" r="S43"/>
  <c r="S20"/>
  <c i="19" r="S75"/>
  <c r="S22"/>
  <c i="5" r="J10"/>
  <c i="22" r="J10"/>
  <c i="17" r="S169"/>
  <c r="S24"/>
  <c i="27" r="S99"/>
  <c r="S21"/>
  <c i="4" r="J139"/>
  <c r="J140"/>
  <c i="7" r="S87"/>
  <c r="S21"/>
  <c i="6" r="J11"/>
  <c i="1" r="F28"/>
  <c i="20" r="S167"/>
  <c r="S25"/>
  <c i="8" r="S132"/>
  <c r="S23"/>
  <c i="33" r="J11"/>
  <c i="1" r="F69"/>
  <c i="5" r="J187"/>
  <c r="J188"/>
  <c i="23" r="S40"/>
  <c r="S20"/>
  <c i="30" r="S74"/>
  <c r="S21"/>
  <c i="19" r="S66"/>
  <c r="S21"/>
  <c i="28" r="J10"/>
  <c i="35" r="J10"/>
  <c i="6" r="S93"/>
  <c r="S21"/>
  <c i="30" r="J10"/>
  <c i="1" r="D64"/>
  <c i="17" r="S94"/>
  <c r="S21"/>
  <c i="19" r="J42"/>
  <c r="J43"/>
  <c i="29" r="S45"/>
  <c r="S20"/>
  <c i="14" r="Q11"/>
  <c i="20" r="Q11"/>
  <c i="9" r="Q11"/>
  <c i="17" r="Q11"/>
  <c i="18" r="Q11"/>
  <c i="29" r="Q11"/>
  <c i="32" r="Q11"/>
  <c i="6" r="Q11"/>
  <c i="27" r="Q11"/>
  <c i="31" r="Q11"/>
  <c r="S11"/>
  <c i="1" r="S66"/>
  <c i="16" r="Q11"/>
  <c i="19" r="Q11"/>
  <c i="21" r="Q11"/>
  <c i="23" r="Q11"/>
  <c i="26" r="Q11"/>
  <c i="17" r="S112"/>
  <c r="S23"/>
  <c i="5" r="S55"/>
  <c r="S20"/>
  <c i="29" r="S93"/>
  <c r="S21"/>
  <c i="18" r="S186"/>
  <c r="S23"/>
  <c i="6" r="S99"/>
  <c r="S22"/>
  <c i="27" r="S105"/>
  <c r="S22"/>
  <c i="23" r="S91"/>
  <c r="S25"/>
  <c i="5" r="S202"/>
  <c r="S25"/>
  <c i="12" r="S32"/>
  <c r="S20"/>
  <c i="8" r="R11"/>
  <c i="29" r="S138"/>
  <c r="S24"/>
  <c i="20" r="S104"/>
  <c r="S23"/>
  <c i="16" r="S93"/>
  <c r="S21"/>
  <c i="14" r="J11"/>
  <c i="1" r="F40"/>
  <c i="21" r="S91"/>
  <c r="S22"/>
  <c i="9" r="S142"/>
  <c r="S24"/>
  <c i="23" r="S115"/>
  <c r="S28"/>
  <c i="30" r="S92"/>
  <c r="S22"/>
  <c i="33" r="S56"/>
  <c r="S22"/>
  <c i="14" r="S83"/>
  <c r="S23"/>
  <c i="20" r="S92"/>
  <c r="S22"/>
  <c i="31" r="S126"/>
  <c r="S24"/>
  <c i="7" r="S114"/>
  <c r="S24"/>
  <c i="4" r="S184"/>
  <c r="S23"/>
  <c i="23" r="J11"/>
  <c i="1" r="F53"/>
  <c i="8" r="S99"/>
  <c r="S21"/>
  <c i="28" r="S155"/>
  <c r="S23"/>
  <c i="15" r="S108"/>
  <c r="S24"/>
  <c i="11" r="S53"/>
  <c r="S20"/>
  <c i="28" r="S50"/>
  <c r="S20"/>
  <c i="14" r="J10"/>
  <c i="1" r="D40"/>
  <c i="7" r="S105"/>
  <c r="S23"/>
  <c i="22" r="S42"/>
  <c r="S20"/>
  <c r="S81"/>
  <c r="S22"/>
  <c i="8" r="S147"/>
  <c r="S24"/>
  <c i="15" r="S99"/>
  <c r="S23"/>
  <c i="8" r="S105"/>
  <c r="S22"/>
  <c i="21" r="S142"/>
  <c r="S24"/>
  <c i="23" r="S85"/>
  <c r="S24"/>
  <c i="26" r="S96"/>
  <c r="S21"/>
  <c i="5" r="S139"/>
  <c r="S21"/>
  <c i="35" r="S86"/>
  <c r="S26"/>
  <c i="18" r="J10"/>
  <c r="S11"/>
  <c i="1" r="S46"/>
  <c i="21" r="J10"/>
  <c i="1" r="D50"/>
  <c i="5" r="S178"/>
  <c r="S23"/>
  <c i="1" r="D35"/>
  <c i="2" r="L20"/>
  <c r="L47"/>
  <c r="J47"/>
  <c r="J48"/>
  <c i="3" r="R11"/>
  <c i="4" r="K20"/>
  <c r="Q11"/>
  <c r="L196"/>
  <c r="J196"/>
  <c r="J197"/>
  <c i="5" r="R11"/>
  <c r="K20"/>
  <c r="Q11"/>
  <c r="L152"/>
  <c r="L22"/>
  <c i="6" r="J10"/>
  <c i="1" r="D28"/>
  <c r="D27"/>
  <c i="6" r="L20"/>
  <c r="J49"/>
  <c i="20" r="J10"/>
  <c r="S11"/>
  <c i="1" r="S49"/>
  <c i="6" r="L111"/>
  <c r="J111"/>
  <c r="J112"/>
  <c i="7" r="K20"/>
  <c r="Q11"/>
  <c i="9" r="S112"/>
  <c r="S22"/>
  <c i="8" r="K20"/>
  <c r="Q11"/>
  <c r="S11"/>
  <c i="1" r="S31"/>
  <c i="17" r="J10"/>
  <c i="1" r="D44"/>
  <c r="D42"/>
  <c i="9" r="L53"/>
  <c r="L20"/>
  <c i="10" r="J10"/>
  <c r="S11"/>
  <c i="1" r="S34"/>
  <c i="10" r="L20"/>
  <c i="11" r="R11"/>
  <c r="K20"/>
  <c r="Q11"/>
  <c r="S11"/>
  <c i="1" r="S35"/>
  <c i="12" r="J10"/>
  <c i="1" r="D37"/>
  <c r="D36"/>
  <c i="19" r="S174"/>
  <c r="S24"/>
  <c i="12" r="J33"/>
  <c i="5" r="S151"/>
  <c r="S22"/>
  <c i="15" r="J10"/>
  <c r="S11"/>
  <c i="1" r="S41"/>
  <c i="15" r="L66"/>
  <c r="J66"/>
  <c r="J67"/>
  <c i="16" r="S11"/>
  <c i="1" r="S43"/>
  <c i="16" r="L37"/>
  <c i="17" r="L100"/>
  <c r="J100"/>
  <c r="J101"/>
  <c i="18" r="L196"/>
  <c r="L24"/>
  <c i="19" r="J11"/>
  <c i="1" r="F47"/>
  <c i="14" r="S32"/>
  <c r="S20"/>
  <c i="20" r="L86"/>
  <c r="J86"/>
  <c r="J87"/>
  <c i="21" r="L101"/>
  <c r="L23"/>
  <c r="L143"/>
  <c r="L24"/>
  <c r="L163"/>
  <c r="J163"/>
  <c r="J164"/>
  <c i="22" r="L90"/>
  <c r="J90"/>
  <c r="J91"/>
  <c r="L114"/>
  <c r="J114"/>
  <c r="J115"/>
  <c r="L124"/>
  <c r="L27"/>
  <c i="23" r="L76"/>
  <c r="J76"/>
  <c r="J77"/>
  <c i="35" r="S68"/>
  <c r="S24"/>
  <c i="24" r="S11"/>
  <c i="1" r="S56"/>
  <c i="25" r="J11"/>
  <c i="1" r="F57"/>
  <c i="25" r="L44"/>
  <c r="J44"/>
  <c r="J45"/>
  <c i="26" r="L48"/>
  <c r="J48"/>
  <c r="L97"/>
  <c r="L21"/>
  <c i="27" r="J10"/>
  <c i="1" r="D60"/>
  <c i="27" r="J11"/>
  <c i="1" r="F60"/>
  <c i="27" r="L120"/>
  <c r="J120"/>
  <c r="J121"/>
  <c i="28" r="K20"/>
  <c r="Q11"/>
  <c r="L51"/>
  <c r="J11"/>
  <c i="1" r="F62"/>
  <c i="28" r="L122"/>
  <c r="J122"/>
  <c r="J123"/>
  <c i="29" r="J46"/>
  <c r="L94"/>
  <c r="L21"/>
  <c r="S120"/>
  <c r="S23"/>
  <c i="30" r="L20"/>
  <c i="31" r="J11"/>
  <c i="1" r="F66"/>
  <c i="31" r="L36"/>
  <c r="J36"/>
  <c r="J37"/>
  <c r="L108"/>
  <c r="J108"/>
  <c r="J109"/>
  <c i="33" r="K20"/>
  <c r="Q11"/>
  <c r="S11"/>
  <c i="1" r="S69"/>
  <c i="33" r="L20"/>
  <c r="L38"/>
  <c r="J38"/>
  <c r="J39"/>
  <c r="L65"/>
  <c r="J65"/>
  <c r="J66"/>
  <c r="L71"/>
  <c r="J71"/>
  <c r="J72"/>
  <c r="L80"/>
  <c r="J80"/>
  <c r="J81"/>
  <c r="L86"/>
  <c r="J86"/>
  <c r="J87"/>
  <c i="34" r="J11"/>
  <c i="1" r="F70"/>
  <c r="D31"/>
  <c r="D66"/>
  <c r="D70"/>
  <c i="2" r="S11"/>
  <c i="1" r="S22"/>
  <c i="4" r="L20"/>
  <c i="5" r="L20"/>
  <c r="L140"/>
  <c r="L21"/>
  <c i="7" r="S93"/>
  <c r="S22"/>
  <c i="6" r="L123"/>
  <c r="J123"/>
  <c r="J124"/>
  <c i="7" r="J11"/>
  <c i="1" r="F29"/>
  <c i="7" r="S11"/>
  <c i="1" r="S29"/>
  <c i="8" r="J11"/>
  <c i="1" r="F31"/>
  <c i="9" r="J53"/>
  <c r="L106"/>
  <c r="J106"/>
  <c r="J107"/>
  <c r="L113"/>
  <c r="L22"/>
  <c i="10" r="L50"/>
  <c r="J50"/>
  <c r="R11"/>
  <c i="11" r="L54"/>
  <c r="J11"/>
  <c i="1" r="F35"/>
  <c r="F33"/>
  <c i="15" r="L20"/>
  <c r="J40"/>
  <c i="16" r="L94"/>
  <c r="L21"/>
  <c i="17" r="L113"/>
  <c r="L23"/>
  <c i="18" r="L66"/>
  <c r="J66"/>
  <c r="J67"/>
  <c i="20" r="J51"/>
  <c i="21" r="L49"/>
  <c r="J49"/>
  <c r="J50"/>
  <c i="23" r="J10"/>
  <c i="1" r="D53"/>
  <c i="22" r="K20"/>
  <c r="Q11"/>
  <c i="23" r="R11"/>
  <c r="L106"/>
  <c r="J106"/>
  <c r="J107"/>
  <c i="24" r="J11"/>
  <c i="1" r="F56"/>
  <c r="F55"/>
  <c i="26" r="J10"/>
  <c r="S11"/>
  <c i="1" r="S59"/>
  <c i="26" r="L114"/>
  <c r="J114"/>
  <c r="J115"/>
  <c i="27" r="L45"/>
  <c r="J45"/>
  <c r="L132"/>
  <c r="J132"/>
  <c r="J133"/>
  <c i="29" r="L20"/>
  <c i="16" r="S36"/>
  <c r="S20"/>
  <c i="29" r="L121"/>
  <c r="L23"/>
  <c i="30" r="K20"/>
  <c r="Q11"/>
  <c i="31" r="L99"/>
  <c r="J99"/>
  <c r="J100"/>
  <c r="L138"/>
  <c r="J138"/>
  <c r="J139"/>
  <c r="L168"/>
  <c r="J168"/>
  <c r="J169"/>
  <c r="L174"/>
  <c r="J174"/>
  <c r="J175"/>
  <c i="32" r="J10"/>
  <c i="1" r="D67"/>
  <c i="32" r="J11"/>
  <c i="1" r="F67"/>
  <c i="32" r="L43"/>
  <c r="J43"/>
  <c r="J44"/>
  <c r="L94"/>
  <c r="J94"/>
  <c r="J95"/>
  <c r="L100"/>
  <c r="J100"/>
  <c r="J101"/>
  <c r="L112"/>
  <c r="J112"/>
  <c r="J113"/>
  <c r="L169"/>
  <c r="J169"/>
  <c r="J170"/>
  <c r="L178"/>
  <c r="J178"/>
  <c r="J179"/>
  <c i="35" r="K20"/>
  <c r="Q11"/>
  <c r="L20"/>
  <c r="L38"/>
  <c r="J38"/>
  <c r="J39"/>
  <c r="L47"/>
  <c r="J47"/>
  <c r="J48"/>
  <c r="L53"/>
  <c r="J53"/>
  <c r="J54"/>
  <c r="L62"/>
  <c r="J62"/>
  <c r="J63"/>
  <c r="L69"/>
  <c r="L24"/>
  <c i="3" r="K20"/>
  <c r="Q11"/>
  <c r="S11"/>
  <c i="1" r="S23"/>
  <c i="5" r="L188"/>
  <c r="L24"/>
  <c i="7" r="L48"/>
  <c r="J48"/>
  <c r="J49"/>
  <c i="9" r="J10"/>
  <c r="S11"/>
  <c i="1" r="S32"/>
  <c i="13" r="L35"/>
  <c r="J35"/>
  <c r="J36"/>
  <c i="14" r="L59"/>
  <c r="J59"/>
  <c r="J60"/>
  <c i="15" r="L61"/>
  <c r="L21"/>
  <c i="16" r="L126"/>
  <c r="J126"/>
  <c r="J127"/>
  <c i="17" r="J44"/>
  <c i="18" r="L75"/>
  <c r="J75"/>
  <c r="J76"/>
  <c r="L187"/>
  <c r="L23"/>
  <c i="19" r="J10"/>
  <c r="S11"/>
  <c i="1" r="S47"/>
  <c i="20" r="L20"/>
  <c i="22" r="L108"/>
  <c r="J108"/>
  <c r="J109"/>
  <c i="25" r="K20"/>
  <c r="Q11"/>
  <c r="S11"/>
  <c i="1" r="S57"/>
  <c i="28" r="L98"/>
  <c r="J98"/>
  <c r="J99"/>
  <c i="29" r="J10"/>
  <c r="S11"/>
  <c i="1" r="S63"/>
  <c i="18" r="S195"/>
  <c r="S24"/>
  <c i="30" r="L38"/>
  <c r="J38"/>
  <c r="R11"/>
  <c i="33" r="L50"/>
  <c r="J50"/>
  <c r="J51"/>
  <c i="34" r="L35"/>
  <c r="J35"/>
  <c r="J36"/>
  <c r="L44"/>
  <c r="J44"/>
  <c r="J45"/>
  <c r="L50"/>
  <c r="J50"/>
  <c r="J51"/>
  <c r="L59"/>
  <c r="J59"/>
  <c r="J60"/>
  <c r="L65"/>
  <c r="J65"/>
  <c r="J66"/>
  <c r="L71"/>
  <c r="J71"/>
  <c r="J72"/>
  <c r="L77"/>
  <c r="J77"/>
  <c r="J78"/>
  <c i="13" r="J11"/>
  <c i="1" r="F38"/>
  <c r="F36"/>
  <c i="14" r="L53"/>
  <c r="J53"/>
  <c r="J54"/>
  <c i="16" r="L108"/>
  <c r="J108"/>
  <c r="J109"/>
  <c i="22" r="J11"/>
  <c i="1" r="F52"/>
  <c r="F51"/>
  <c i="21" r="S100"/>
  <c r="S23"/>
  <c i="35" r="L74"/>
  <c r="J74"/>
  <c r="J75"/>
  <c i="1" l="1" r="D65"/>
  <c i="16" r="J11"/>
  <c i="1" r="F43"/>
  <c i="35" r="S11"/>
  <c i="1" r="S71"/>
  <c i="5" r="S11"/>
  <c i="1" r="S26"/>
  <c r="F65"/>
  <c i="26" r="R11"/>
  <c i="28" r="S11"/>
  <c i="1" r="S62"/>
  <c r="F27"/>
  <c i="4" r="S11"/>
  <c i="1" r="S25"/>
  <c i="27" r="R11"/>
  <c i="22" r="S11"/>
  <c i="1" r="S52"/>
  <c i="35" r="J11"/>
  <c i="1" r="F71"/>
  <c r="F68"/>
  <c i="6" r="R11"/>
  <c i="14" r="R11"/>
  <c i="20" r="R11"/>
  <c i="17" r="R11"/>
  <c i="5" r="J11"/>
  <c i="1" r="F26"/>
  <c r="F24"/>
  <c i="15" r="R11"/>
  <c i="9" r="R11"/>
  <c i="15" r="J11"/>
  <c i="1" r="F41"/>
  <c r="F39"/>
  <c i="29" r="J11"/>
  <c i="1" r="F63"/>
  <c r="F61"/>
  <c i="22" r="R11"/>
  <c i="28" r="R11"/>
  <c i="26" r="J11"/>
  <c i="1" r="F59"/>
  <c r="F58"/>
  <c r="F54"/>
  <c i="21" r="J11"/>
  <c i="1" r="F50"/>
  <c r="F48"/>
  <c i="17" r="J11"/>
  <c i="1" r="F44"/>
  <c i="4" r="R11"/>
  <c i="18" r="J11"/>
  <c i="1" r="F46"/>
  <c r="F45"/>
  <c i="16" r="R11"/>
  <c i="19" r="S42"/>
  <c r="S20"/>
  <c i="4" r="S139"/>
  <c r="S21"/>
  <c i="1" r="D25"/>
  <c r="D32"/>
  <c r="D30"/>
  <c i="21" r="S49"/>
  <c r="S20"/>
  <c i="28" r="S122"/>
  <c r="S22"/>
  <c i="1" r="D41"/>
  <c r="D39"/>
  <c i="26" r="S114"/>
  <c r="S23"/>
  <c i="33" r="S86"/>
  <c r="S26"/>
  <c i="1" r="D47"/>
  <c i="31" r="S138"/>
  <c r="S25"/>
  <c i="1" r="D52"/>
  <c r="D51"/>
  <c r="D59"/>
  <c r="D58"/>
  <c r="D62"/>
  <c r="D61"/>
  <c r="D63"/>
  <c r="D71"/>
  <c r="D68"/>
  <c i="2" r="R11"/>
  <c i="15" r="S60"/>
  <c r="S21"/>
  <c i="16" r="S108"/>
  <c r="S23"/>
  <c i="4" r="S151"/>
  <c r="S22"/>
  <c i="14" r="S53"/>
  <c r="S21"/>
  <c i="35" r="S47"/>
  <c r="S21"/>
  <c i="34" r="S65"/>
  <c r="S24"/>
  <c r="S44"/>
  <c r="S21"/>
  <c i="33" r="S80"/>
  <c r="S25"/>
  <c r="S38"/>
  <c r="S20"/>
  <c i="28" r="S98"/>
  <c r="S21"/>
  <c i="18" r="S75"/>
  <c r="S22"/>
  <c i="32" r="S112"/>
  <c r="S23"/>
  <c i="9" r="S106"/>
  <c r="S21"/>
  <c i="30" r="S38"/>
  <c r="S20"/>
  <c i="2" r="S47"/>
  <c r="S20"/>
  <c i="17" r="S100"/>
  <c r="S22"/>
  <c i="22" r="S123"/>
  <c r="S27"/>
  <c i="7" r="S48"/>
  <c r="S20"/>
  <c i="6" r="S11"/>
  <c i="1" r="S28"/>
  <c i="27" r="S120"/>
  <c r="S23"/>
  <c i="4" r="S196"/>
  <c r="S24"/>
  <c i="35" r="S74"/>
  <c r="S25"/>
  <c i="7" r="R11"/>
  <c i="35" r="S53"/>
  <c r="S22"/>
  <c i="34" r="S71"/>
  <c r="S25"/>
  <c r="S35"/>
  <c r="S20"/>
  <c i="33" r="S65"/>
  <c r="S23"/>
  <c i="32" r="S43"/>
  <c r="S20"/>
  <c i="15" r="S66"/>
  <c r="S22"/>
  <c i="13" r="S35"/>
  <c r="S20"/>
  <c i="9" r="J11"/>
  <c i="1" r="F32"/>
  <c r="F30"/>
  <c i="22" r="S108"/>
  <c r="S25"/>
  <c i="35" r="S62"/>
  <c r="S23"/>
  <c i="33" r="S71"/>
  <c r="S24"/>
  <c i="10" r="J51"/>
  <c i="22" r="S114"/>
  <c r="S26"/>
  <c i="12" r="S11"/>
  <c i="1" r="S37"/>
  <c i="31" r="S36"/>
  <c r="S20"/>
  <c i="22" r="S90"/>
  <c r="S23"/>
  <c i="6" r="S111"/>
  <c r="S23"/>
  <c i="17" r="S11"/>
  <c i="1" r="S44"/>
  <c i="31" r="S174"/>
  <c r="S27"/>
  <c i="23" r="S106"/>
  <c r="S27"/>
  <c i="32" r="S100"/>
  <c r="S22"/>
  <c i="21" r="S11"/>
  <c i="1" r="S50"/>
  <c i="34" r="S59"/>
  <c r="S23"/>
  <c i="18" r="R11"/>
  <c i="27" r="S11"/>
  <c i="1" r="S60"/>
  <c i="27" r="J46"/>
  <c i="28" r="L20"/>
  <c i="30" r="S11"/>
  <c i="1" r="S64"/>
  <c i="30" r="J39"/>
  <c i="31" r="R11"/>
  <c i="33" r="R11"/>
  <c i="23" r="S76"/>
  <c r="S23"/>
  <c i="35" r="R11"/>
  <c i="1" r="D34"/>
  <c r="D33"/>
  <c r="D46"/>
  <c r="D45"/>
  <c i="16" r="S126"/>
  <c r="S24"/>
  <c i="31" r="S108"/>
  <c r="S23"/>
  <c i="24" r="S44"/>
  <c r="S20"/>
  <c i="13" r="R11"/>
  <c i="26" r="S48"/>
  <c r="S20"/>
  <c i="16" r="L20"/>
  <c i="10" r="S50"/>
  <c r="S20"/>
  <c i="21" r="S163"/>
  <c r="S25"/>
  <c i="34" r="S50"/>
  <c r="S22"/>
  <c r="S77"/>
  <c r="S26"/>
  <c i="5" r="S187"/>
  <c r="S24"/>
  <c i="19" r="R11"/>
  <c i="23" r="S11"/>
  <c i="1" r="S53"/>
  <c i="35" r="S38"/>
  <c r="S20"/>
  <c i="25" r="R11"/>
  <c i="26" r="J49"/>
  <c i="31" r="S168"/>
  <c r="S26"/>
  <c i="32" r="S94"/>
  <c r="S21"/>
  <c i="18" r="S66"/>
  <c r="S21"/>
  <c i="25" r="S44"/>
  <c r="S20"/>
  <c i="6" r="S123"/>
  <c r="S24"/>
  <c i="21" r="S85"/>
  <c r="S21"/>
  <c i="32" r="R11"/>
  <c r="S11"/>
  <c i="1" r="S67"/>
  <c i="20" r="S188"/>
  <c r="S26"/>
  <c r="S86"/>
  <c r="S21"/>
  <c i="1" r="D49"/>
  <c r="D48"/>
  <c i="14" r="S59"/>
  <c r="S22"/>
  <c i="32" r="S178"/>
  <c r="S25"/>
  <c i="11" r="L20"/>
  <c i="14" r="S11"/>
  <c i="1" r="S40"/>
  <c i="32" r="S169"/>
  <c r="S24"/>
  <c i="23" r="S70"/>
  <c r="S22"/>
  <c i="21" r="R11"/>
  <c i="27" r="S132"/>
  <c r="S24"/>
  <c i="33" r="S50"/>
  <c r="S21"/>
  <c i="34" r="R11"/>
  <c i="30" r="S104"/>
  <c r="S23"/>
  <c i="1" r="D26"/>
  <c i="31" r="S99"/>
  <c r="S22"/>
  <c i="27" r="S45"/>
  <c r="S20"/>
  <c i="24" r="R11"/>
  <c i="1" l="1" r="D54"/>
  <c r="D24"/>
  <c r="D20"/>
  <c r="F11"/>
  <c r="F42"/>
  <c r="F20"/>
  <c r="F13"/>
</calcChain>
</file>

<file path=xl/sharedStrings.xml><?xml version="1.0" encoding="utf-8"?>
<sst xmlns="http://schemas.openxmlformats.org/spreadsheetml/2006/main">
  <si>
    <t>SOUHRNNÝ LIST STAVBY</t>
  </si>
  <si>
    <t>STAVBA</t>
  </si>
  <si>
    <t>TÚ_S_068 - II/213 Modernizace silnice Hazlov</t>
  </si>
  <si>
    <t>22.10.2024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</si>
  <si>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</si>
  <si>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</si>
  <si>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</si>
  <si>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</si>
  <si>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</si>
  <si>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</si>
  <si>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</si>
  <si>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</si>
  <si>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</si>
  <si>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</si>
  <si>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</si>
  <si>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</si>
  <si>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</si>
  <si>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</si>
  <si>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</si>
  <si>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01</t>
  </si>
  <si>
    <t>KSÚS KK</t>
  </si>
  <si>
    <t xml:space="preserve">   └ SO000 ꜛ</t>
  </si>
  <si>
    <t>VEDLEJŠÍ A OSTATNÍ NÁKLADY</t>
  </si>
  <si>
    <t xml:space="preserve">      └ 000.1 ꜛ</t>
  </si>
  <si>
    <t>VEDLEJŠÍ A OSTATNÍ NÁKLADY KM 0,00 - 0,890</t>
  </si>
  <si>
    <t xml:space="preserve">      └ 000.2 ꜛ</t>
  </si>
  <si>
    <t>VEDLEJŠÍ A OSTATNÍ NÁKLADY KM 0,890 - KÚ</t>
  </si>
  <si>
    <t xml:space="preserve">   └ SO101 ꜛ</t>
  </si>
  <si>
    <t>MODERNIZACE SILNICE II/213</t>
  </si>
  <si>
    <t xml:space="preserve">      └ 101.1 ꜛ</t>
  </si>
  <si>
    <t>MODERNIZACE SILNICE II/213 km 0,0 - 0,890</t>
  </si>
  <si>
    <t xml:space="preserve">      └ 101.2 ꜛ</t>
  </si>
  <si>
    <t>MODERNIZACE SILNICE II/213 km 0,890 - KÚ</t>
  </si>
  <si>
    <t xml:space="preserve">   └ SO102 ꜛ</t>
  </si>
  <si>
    <t>AUTOBUSOVÉ ZASTÁVKY</t>
  </si>
  <si>
    <t xml:space="preserve">      └ 102.1 ꜛ</t>
  </si>
  <si>
    <t>AUTOBUSOVÁ ZASTÁVKA V KM 0,860</t>
  </si>
  <si>
    <t xml:space="preserve">      └ 102.2 ꜛ</t>
  </si>
  <si>
    <t>AUTOBUSOVÁ ZASTÁVKA V KM 1,370</t>
  </si>
  <si>
    <t xml:space="preserve">   └ SO103 ꜛ</t>
  </si>
  <si>
    <t>ÚPRAVY NAPOJENÍ MÍSTNÍCH KOMUNIKACÍ</t>
  </si>
  <si>
    <t xml:space="preserve">      └ 103.1 ꜛ</t>
  </si>
  <si>
    <t>ÚPRAVY NAPOJENÍ MÍSTNÍCH KOMUNIKACÍ KM 0,000 - 0,890</t>
  </si>
  <si>
    <t xml:space="preserve">      └ 103.2 ꜛ</t>
  </si>
  <si>
    <t>ÚPRAVY NAPOJENÍ MÍSTNÍCH KOMUNIKACÍ KM 0,890 - KÚ</t>
  </si>
  <si>
    <t xml:space="preserve">   └ SO131 ꜛ</t>
  </si>
  <si>
    <t>DOPRAVNÍ ZNAČENÍ</t>
  </si>
  <si>
    <t xml:space="preserve">      └ 131.1 ꜛ</t>
  </si>
  <si>
    <t>DOPRAVNÍ ZNAČENÍ KM 0,000 - 0,890</t>
  </si>
  <si>
    <t xml:space="preserve">      └ 131.2 ꜛ</t>
  </si>
  <si>
    <t>DOPRAVNÍ ZNAČENÍ KM 0,890 -KÚ</t>
  </si>
  <si>
    <t xml:space="preserve">   └ SO181 ꜛ</t>
  </si>
  <si>
    <t>DOPRAVNĚ INŽENÝRSKÁ OPATŘENÍ</t>
  </si>
  <si>
    <t xml:space="preserve">      └ 181.1 ꜛ</t>
  </si>
  <si>
    <t>DOPRAVNĚ INŽENÝRSKÁ OPATŘENÍ KM 0,000 - 0,890</t>
  </si>
  <si>
    <t xml:space="preserve">      └ 181.2 ꜛ</t>
  </si>
  <si>
    <t>DOPRAVNĚ INŽENÝRSKÁ OPATŘENÍ KM 0,890 - KÚ</t>
  </si>
  <si>
    <t xml:space="preserve">   └ SO301 ꜛ</t>
  </si>
  <si>
    <t>DEŠŤOVÁ KANALIZACE KSÚS KK</t>
  </si>
  <si>
    <t xml:space="preserve">      └ 301.1 ꜛ</t>
  </si>
  <si>
    <t>DEŠŤOVÁ KANALIZACE KSÚS KK - KM 0,000-0,890</t>
  </si>
  <si>
    <t xml:space="preserve">      └ 301.2 ꜛ</t>
  </si>
  <si>
    <t>DEŠŤOVÁ KANALIZACE KSÚS KK - KM 0,890-KU</t>
  </si>
  <si>
    <t xml:space="preserve">   └ SO302 ꜛ</t>
  </si>
  <si>
    <t>DEŠŤOVÁ KANALIZACE OBEC HAZLOV</t>
  </si>
  <si>
    <t xml:space="preserve">      └ 302.1 ꜛ</t>
  </si>
  <si>
    <t>DEŠŤOVÁ KANALIZACE OBEC HAZLOV - KM 0,000-0,890</t>
  </si>
  <si>
    <t xml:space="preserve">      └ 302.2 ꜛ</t>
  </si>
  <si>
    <t>DEŠŤOVÁ KANALIZACE OBEC HAZLOV - KM 0,890-KU</t>
  </si>
  <si>
    <t xml:space="preserve">   └ SO321 ꜛ</t>
  </si>
  <si>
    <t>PŘELOŽKA VODOVODU</t>
  </si>
  <si>
    <t xml:space="preserve">      └ 321.1 ꜛ</t>
  </si>
  <si>
    <t>PŘELOŽKA VODOVODU - KM 0,000-0,890</t>
  </si>
  <si>
    <t xml:space="preserve">      └ 321.2 ꜛ</t>
  </si>
  <si>
    <t>PŘELOŽKA VODOVODU - KM 0,890-KU</t>
  </si>
  <si>
    <t xml:space="preserve">   └ SO501 ꜛ</t>
  </si>
  <si>
    <t>PŘELOŽKA STL PLYNOVODU</t>
  </si>
  <si>
    <t xml:space="preserve">      └ 501.1 ꜛ</t>
  </si>
  <si>
    <t>PŘELOŽKA STL PLYNOVODU KM 0,000 - 0,890</t>
  </si>
  <si>
    <t xml:space="preserve">      └ 501.2 ꜛ</t>
  </si>
  <si>
    <t>PŘELOŽKA STL PLYNOVODU KM 0,890 - KÚ</t>
  </si>
  <si>
    <t xml:space="preserve">   └ SO701 ꜛ</t>
  </si>
  <si>
    <t>ÚPRAVY OPLOCENÍ</t>
  </si>
  <si>
    <t xml:space="preserve">      └ 701.4 ꜛ</t>
  </si>
  <si>
    <t>OPLOCENÍ V KM 1,279 - 1,290</t>
  </si>
  <si>
    <t xml:space="preserve">      └ 701.5 ꜛ</t>
  </si>
  <si>
    <t>OPLOCENÍ V KM 1,290 - 1,295</t>
  </si>
  <si>
    <t>02</t>
  </si>
  <si>
    <t>OBEC HAZLOV</t>
  </si>
  <si>
    <t xml:space="preserve">   └ SO111 ꜛ</t>
  </si>
  <si>
    <t>PARKOVACÍ STÁNÍ</t>
  </si>
  <si>
    <t xml:space="preserve">      └ 111.1 ꜛ</t>
  </si>
  <si>
    <t>PARKOVACÍ STÁNÍ V KM 0,740 - 0,760</t>
  </si>
  <si>
    <t xml:space="preserve">      └ 111.2 ꜛ</t>
  </si>
  <si>
    <t>PARKOVACÍ STÁNÍ V KM 0,930 - 1,250</t>
  </si>
  <si>
    <t xml:space="preserve">   └ SO121 ꜛ</t>
  </si>
  <si>
    <t>KOMUNIKACE PRO PĚŠÍ</t>
  </si>
  <si>
    <t xml:space="preserve">      └ 121.1 ꜛ</t>
  </si>
  <si>
    <t>KOMUNIKACE PRO PĚŠÍ KM 0,390 - 0,890</t>
  </si>
  <si>
    <t xml:space="preserve">      └ 121.2 ꜛ</t>
  </si>
  <si>
    <t>KOMUNIKACE PRO PĚŠÍ KM 0,890 - KÚ</t>
  </si>
  <si>
    <t xml:space="preserve">      └ 121.3 ꜛ</t>
  </si>
  <si>
    <t>KOMUNIKACE PRO PĚŠÍ KM 0,400 - 0,540, VPRAVO</t>
  </si>
  <si>
    <t xml:space="preserve">      └ 701.1 ꜛ</t>
  </si>
  <si>
    <t>OPLOCENÍ V KM 0,740 - 0,776</t>
  </si>
  <si>
    <t xml:space="preserve">      └ 701.2 ꜛ</t>
  </si>
  <si>
    <t>OPLOCENÍ V KM 0,784 - 0,812</t>
  </si>
  <si>
    <t xml:space="preserve">      └ 701.6 ꜛ</t>
  </si>
  <si>
    <t>OPLOCENÍ V KM 1,295 - 1,317</t>
  </si>
  <si>
    <t>SOUPIS PRACÍ</t>
  </si>
  <si>
    <t xml:space="preserve">Objekt: </t>
  </si>
  <si>
    <t xml:space="preserve">Celková cena (bez DPH): </t>
  </si>
  <si>
    <t>000.1 - VEDLEJŠÍ A OSTATNÍ NÁKLADY KM 0,00 - 0,890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</si>
  <si>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</si>
  <si>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</si>
  <si>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</si>
  <si>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</si>
  <si>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</si>
  <si>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</si>
  <si>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</si>
  <si>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</si>
  <si>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</si>
  <si>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</si>
  <si>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</si>
  <si>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</si>
  <si>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</si>
  <si>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</si>
  <si>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</si>
  <si>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POMOC PRÁCE ZŘÍZ NEBO ZAJIŠŤ OCHRANU INŽENÝRSKÝCH SÍTÍ</t>
  </si>
  <si>
    <t>KPL</t>
  </si>
  <si>
    <t>doplňující popis</t>
  </si>
  <si>
    <t>OCHRANA SÍTÍ TECHNICKÉ INFRASTRUKTURY NA STAVENIŠTI_x000d_
VČ. PROVIZORNÍ OCHRANY, VYVĚŠENÍ NEBO DOČASNÝCH PODPĚRNÝCH BODŮ</t>
  </si>
  <si>
    <t>výměra</t>
  </si>
  <si>
    <t>1 = 1,000000 =&gt; A</t>
  </si>
  <si>
    <t>02851</t>
  </si>
  <si>
    <t>PRŮZKUMNÉ PRÁCE DIAGNOSTIKY KONSTRUKCÍ NA POVRCHU</t>
  </si>
  <si>
    <t>- diagnostický průzkum konstrukcí na povrchu (videozáznam a pasportizace objízdných tras)</t>
  </si>
  <si>
    <t>02910</t>
  </si>
  <si>
    <t>OSTATNÍ POŽADAVKY - ZEMĚMĚŘIČSKÁ MĚŘENÍ</t>
  </si>
  <si>
    <t>- zaměření skutečného stavu po dokončení stavby (včetně přeložek inženýrských sítí), vč. zákresu do katastrální mapy a její digitalizace
- včetně vektorových dat osy realizované silnice II. třídy ve formátu ESRI SHP nebo GDB, popř. DWG či DGN (otevřené i uzavřené formáty)</t>
  </si>
  <si>
    <t>02911</t>
  </si>
  <si>
    <t>OSTATNÍ POŽADAVKY - GEODETICKÉ ZAMĚŘENÍ</t>
  </si>
  <si>
    <t xml:space="preserve">- vytyčení stavby  - směrové a výškové vytyčení stavby dle vytyčovacích souřadnic, včetně vytýčení inženýrských sítí
- veškeré geodetické práce v průběhu stavby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</si>
  <si>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</si>
  <si>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</si>
  <si>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</si>
  <si>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</si>
  <si>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</si>
  <si>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- dokumentace skutečného provedení stavby 
- DSPS v počtu 3 paré + 1 x elektronicky otevřené i uzavřené formáty</t>
  </si>
  <si>
    <t>02945</t>
  </si>
  <si>
    <t>OSTAT POŽADAVKY - GEOMETRICKÝ PLÁN</t>
  </si>
  <si>
    <t>- podklady pro majetkoprávní vypořádání stavby 
- vypracování geometrického plánu včetně projednání a schválení na příslušném KÚ
- zajištění geometrických plánů skutečného provedení objektů a inženýrských sítí a geometrických plánů věcných břemen v požadovaném formátu s hranicemi pozemků jako podklad pro vklad do katastrální mapy pro evidenci změn na katastrálním úřadu
- tato dokumentace bude potvrzena příslušným katastrálním úřadem a předána v 6 ti tištěných vyhotoveních v termínu dle potřeb investora
- včetně digitální verze GP ověřené KÚ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</si>
  <si>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</si>
  <si>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</si>
  <si>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</si>
  <si>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</si>
  <si>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</si>
  <si>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</si>
  <si>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000.2 - VEDLEJŠÍ A OSTATNÍ NÁKLADY KM 0,890 - KÚ</t>
  </si>
  <si>
    <t>OCHRANA SÍTÍ TECHNICKÉ INFRASTRUKTURY NA STAVENIŠTI
VČ. PROVIZORNÍ OCHRANY, VYVĚŠENÍ NEBO DOČASNÝCH PODPĚRNÝCH BODŮ</t>
  </si>
  <si>
    <t>02991</t>
  </si>
  <si>
    <t>OSTATNÍ POŽADAVKY - INFORMAČNÍ TABULE</t>
  </si>
  <si>
    <t>KUS</t>
  </si>
  <si>
    <t>- dočasný billboard rozměr min. 2,0 x 1,0 m, provedení plast nebo plech v barevném provedení včetně kotvení, údržby a odstranění, údaje dle zadávací dokumentace_x000d_
- včetně přesunu do druhé etapy výstavby</t>
  </si>
  <si>
    <t>101.1 - MODERNIZACE SILNICE II/213 km 0,0 - 0,890</t>
  </si>
  <si>
    <t>Zemní práce</t>
  </si>
  <si>
    <t>Základy</t>
  </si>
  <si>
    <t>Komunikace</t>
  </si>
  <si>
    <t>Potrubí</t>
  </si>
  <si>
    <t>Ostatní konstrukce a práce</t>
  </si>
  <si>
    <t>014101</t>
  </si>
  <si>
    <t>POPLATKY ZA SKLÁDKU</t>
  </si>
  <si>
    <t>M3</t>
  </si>
  <si>
    <t>- zemina, drny</t>
  </si>
  <si>
    <t>dle pol.č. 12373 (17120): 924,9m3 = 924,900000 =&gt; A _x000d_
drn z pol.č.11130: 2061,5m2*0,10 = 206,150000 =&gt; B _x000d_
Celkem: A+B = 1131,050000 =&gt; C</t>
  </si>
  <si>
    <t>X</t>
  </si>
  <si>
    <t>BUDE ČERPÁNO SE SOUHLASEM TDS</t>
  </si>
  <si>
    <t>dle pol.č. 12373.X (17120.X): 2762,2m3 = 2762,200000 =&gt; A</t>
  </si>
  <si>
    <t>014102</t>
  </si>
  <si>
    <t>A</t>
  </si>
  <si>
    <t>t</t>
  </si>
  <si>
    <t>KAMENIVO</t>
  </si>
  <si>
    <t>z pol.č.11332: 1403,0m3*1,9t/m3 = 2665,700000 =&gt; A</t>
  </si>
  <si>
    <t>B</t>
  </si>
  <si>
    <t>BETON</t>
  </si>
  <si>
    <t>z pol.č.11334: 334,25m3*2,3t/m3 = 768,775000 =&gt; A _x000d_
z pol.č.11352: 64,0m*0,1t/m = 6,400000 =&gt; B _x000d_
Celkem: A+B = 775,175000 =&gt; C</t>
  </si>
  <si>
    <t>014201</t>
  </si>
  <si>
    <t>POPLATKY ZA ZEMNÍK - ZEMINA</t>
  </si>
  <si>
    <t>dle pol.č.12573.C: 190,5m3 = 190,500000 =&gt; A</t>
  </si>
  <si>
    <t>dle pol.č.12573.X: 3089,2m3 = 3089,200000 =&gt; A</t>
  </si>
  <si>
    <t>014211</t>
  </si>
  <si>
    <t>POPLATKY ZA ZEMNÍK - ORNICE</t>
  </si>
  <si>
    <t>- ornice do položek 18220 a 18230</t>
  </si>
  <si>
    <t>dle pol.č.12573.A: 213,3m3 = 213,300000 =&gt; A</t>
  </si>
  <si>
    <t>015340</t>
  </si>
  <si>
    <t xml:space="preserve">POPLATKY ZA LIKVIDACI ODPADŮ NEKONTAMINOVANÝCH - 02 01 03  PAŘEZY</t>
  </si>
  <si>
    <t>z pol.č.11201: 13ks*0,1t/ks = 1,300000 =&gt; A _x000d_
z pol.č.11202: 3ks*0,2t/ks = 0,600000 =&gt; B _x000d_
z pol.č.11204: 4ks*0,07t/ks = 0,280000 =&gt; C _x000d_
Celkem: A+B+C = 2,180000 =&gt; D</t>
  </si>
  <si>
    <t>1 - Zemní práce</t>
  </si>
  <si>
    <t>11120</t>
  </si>
  <si>
    <t>ODSTRANĚNÍ KŘOVIN</t>
  </si>
  <si>
    <t>M2</t>
  </si>
  <si>
    <t>- včetně, naložení a odvozu a následné likvidace</t>
  </si>
  <si>
    <t>ze situace: 45,0m2 = 45,000000 =&gt; A</t>
  </si>
  <si>
    <t>11130</t>
  </si>
  <si>
    <t>SEJMUTÍ DRNU</t>
  </si>
  <si>
    <t>- včetně, naložení a odvozu a uložení na skládce _x000d_
- poplatek za uložení na skládce viz položka 014101</t>
  </si>
  <si>
    <t>z kubatur.listu: 206,15m3/0,10 = 2061,500000 =&gt; A</t>
  </si>
  <si>
    <t>11201</t>
  </si>
  <si>
    <t>KÁCENÍ STROMŮ D KMENE DO 0,5M S ODSTRANĚNÍM PAŘEZŮ</t>
  </si>
  <si>
    <t>- včetně naložení a odvozu _x000d_
- dřevní hmota bude předána vlastníkovi pozemku nebo bude odkoupena zhotovitelem stavby na základě uzavřené kupní smlouvy _x000d_
- poplatek za uložení pařezů na skládce viz položka 015340</t>
  </si>
  <si>
    <t>ze situace: 13ks = 13,000000 =&gt; A</t>
  </si>
  <si>
    <t>11202</t>
  </si>
  <si>
    <t>KÁCENÍ STROMŮ D KMENE DO 0,9M S ODSTRANĚNÍM PAŘEZŮ</t>
  </si>
  <si>
    <t>ze situace: 3ks = 3,000000 =&gt; A</t>
  </si>
  <si>
    <t>11204</t>
  </si>
  <si>
    <t>KÁCENÍ STROMŮ D KMENE DO 0,3M S ODSTRANĚNÍM PAŘEZŮ</t>
  </si>
  <si>
    <t>ze situace: 4ks = 4,000000 =&gt; A</t>
  </si>
  <si>
    <t>11332</t>
  </si>
  <si>
    <t>ODSTRANĚNÍ PODKLADŮ ZPEVNĚNÝCH PLOCH Z KAMENIVA NESTMELENÉHO</t>
  </si>
  <si>
    <t>- včetně, naložení a odvozu a uložení na skládce _x000d_
- poplatek za uložení na skládce viz položka 014102.A</t>
  </si>
  <si>
    <t>ze situace_x000d_
vozovka: 4775,0m2*0,8*0,35 = 1337,000000 =&gt; A _x000d_
vjezdy: 220,0m2*0,30 = 66,000000 =&gt; B _x000d_
Celkem: A+B = 1403,000000 =&gt; C</t>
  </si>
  <si>
    <t>11334</t>
  </si>
  <si>
    <t>ODSTRANĚNÍ PODKLADU ZPEVNĚNÝCH PLOCH S CEMENT POJIVEM</t>
  </si>
  <si>
    <t>- včetně, naložení a odvozu a uložení na skládce _x000d_
- poplatek za uložení na skládce viz položka 014102.B</t>
  </si>
  <si>
    <t>ze situace, vozovka: 4775,0m2*0,2*0,35 = 334,250000 =&gt; A</t>
  </si>
  <si>
    <t>11352</t>
  </si>
  <si>
    <t>ODSTRANĚNÍ CHODNÍKOVÝCH A SILNIČNÍCH OBRUBNÍKŮ BETONOVÝCH</t>
  </si>
  <si>
    <t>M</t>
  </si>
  <si>
    <t>ze situace: 28,0m+21,0m+15,0m = 64,000000 =&gt; A</t>
  </si>
  <si>
    <t>11372</t>
  </si>
  <si>
    <t>FRÉZOVÁNÍ ZPEVNĚNÝCH PLOCH ASFALTOVÝCH</t>
  </si>
  <si>
    <t>- vyfrézovaný materiál (ZAS-T3) bude komplet odkoupen zhotovitelem stavby na základě uzavřené kupní smlouvy</t>
  </si>
  <si>
    <t>ze situace: 4775,0m2*0,15 = 716,250000 =&gt; A</t>
  </si>
  <si>
    <t>113763</t>
  </si>
  <si>
    <t>FRÉZOVÁNÍ DRÁŽKY PRŮŘEZU DO 300MM2 V ASFALTOVÉ VOZOVCE</t>
  </si>
  <si>
    <t>12 x 25mm podél obrubníků: 105,0m+1016,0m = 1121,000000 =&gt; A</t>
  </si>
  <si>
    <t>12373</t>
  </si>
  <si>
    <t>ODKOP PRO SPOD STAVBU SILNIC A ŽELEZNIC TŘ. I</t>
  </si>
  <si>
    <t>z kubatur.listu: 924,9m3*0,8 = 739,920000 =&gt; A</t>
  </si>
  <si>
    <t>BUDE ČERPÁNO SE SOUHLASEM TDS_x000d_
- včetně, naložení a odvozu a uložení na skládce _x000d_
- poplatek za uložení na skládce viz položka 014101.X</t>
  </si>
  <si>
    <t>výkop pro AZ, z kubatur.listu: 2762,2m3*0,8 = 2209,760000 =&gt; A</t>
  </si>
  <si>
    <t>12383</t>
  </si>
  <si>
    <t>ODKOP PRO SPOD STAVBU SILNIC A ŽELEZNIC TŘ. II</t>
  </si>
  <si>
    <t>z kubatur.listu: 924,9m3*0,2 = 184,980000 =&gt; A</t>
  </si>
  <si>
    <t>výkop pro AZ, z kubatur.listu: 2762,2m3*0,2 = 552,440000 =&gt; A</t>
  </si>
  <si>
    <t>12573</t>
  </si>
  <si>
    <t>VYKOPÁVKY ZE ZEMNÍKŮ A SKLÁDEK TŘ. I</t>
  </si>
  <si>
    <t>ORNICE ZE ZEMNÍKU</t>
  </si>
  <si>
    <t>natěžení a dovoz ornice z pol.č.18220,18230: 173,8m3+39,5m3 = 213,300000 =&gt; A</t>
  </si>
  <si>
    <t>C</t>
  </si>
  <si>
    <t>ZEMINA ZE ZEMNÍKU</t>
  </si>
  <si>
    <t>natěžení a dovoz vhodné zeminy z pol.č.17110,17310: 11,6m3+178,9m3 = 190,500000 =&gt; A</t>
  </si>
  <si>
    <t>ZEMINA ZE ZEMNÍKU
BUDE ČERPÁNO SE SOUHLASEM TDS</t>
  </si>
  <si>
    <t>natěžení a dovoz vhodné zeminy pro AZ z pol.č.17130.X: 3089,2m3 = 3089,200000 =&gt; A</t>
  </si>
  <si>
    <t>17110</t>
  </si>
  <si>
    <t>ULOŽENÍ SYPANINY DO NÁSYPŮ SE ZHUTNĚNÍM</t>
  </si>
  <si>
    <t>z kubatur.listu: 11,6m3 = 11,600000 =&gt; A</t>
  </si>
  <si>
    <t>17120</t>
  </si>
  <si>
    <t>ULOŽENÍ SYPANINY DO NÁSYPŮ A NA SKLÁDKY BEZ ZHUTNĚNÍ</t>
  </si>
  <si>
    <t>uložení výkopu na skládkuu z pol.č.12373,12383: 739,92m3+184,98m3 = 924,900000 =&gt; A</t>
  </si>
  <si>
    <t>uložení výkopu na skládku z pol.č.12373.X, 12383.X: 2209,76m3+552,44m3 = 2762,200000 =&gt; A</t>
  </si>
  <si>
    <t>17180</t>
  </si>
  <si>
    <t>ULOŽENÍ SYPANINY DO NÁSYPŮ Z NAKUPOVANÝCH MATERIÁLŮ</t>
  </si>
  <si>
    <t>BUDE ČERPÁNO SE SOUHLASEM TDS_x000d_
- materiál do aktivní zóny, včetně dodání, dopravy a nákupu materiálu</t>
  </si>
  <si>
    <t>z kubatur.listu: 3089,2m3 = 3089,200000 =&gt; A</t>
  </si>
  <si>
    <t>17310</t>
  </si>
  <si>
    <t>ZEMNÍ KRAJNICE A DOSYPÁVKY SE ZHUTNĚNÍM</t>
  </si>
  <si>
    <t>z kubatur.listu: 93,25m3+85,65m3 = 178,900000 =&gt; A</t>
  </si>
  <si>
    <t>18110</t>
  </si>
  <si>
    <t>ÚPRAVA PLÁNĚ SE ZHUTNĚNÍM V HORNINĚ TŘ. I</t>
  </si>
  <si>
    <t>ze situace: 5540,0m2*1,2+42,0m2 = 6690,000000 =&gt; A</t>
  </si>
  <si>
    <t>18220</t>
  </si>
  <si>
    <t>ROZPROSTŘENÍ ORNICE VE SVAHU</t>
  </si>
  <si>
    <t>- ornice z položky 12573.A, poplatek za zemník z položky 014111</t>
  </si>
  <si>
    <t>z kubatur.listu tl. 150mm: 173,8m3 = 173,800000 =&gt; A</t>
  </si>
  <si>
    <t>18230</t>
  </si>
  <si>
    <t>ROZPROSTŘENÍ ORNICE V ROVINĚ</t>
  </si>
  <si>
    <t>z kubatur.listu tl. 150mm: 39,5m3 = 39,500000 =&gt; A</t>
  </si>
  <si>
    <t>18241</t>
  </si>
  <si>
    <t>ZALOŽENÍ TRÁVNÍKU RUČNÍM VÝSEVEM</t>
  </si>
  <si>
    <t>- včetně ošetřování a následné péče</t>
  </si>
  <si>
    <t>z pol.č.18220,18230: (173,8m3+39,5m3)/0,15 = 1422,000000 =&gt; A</t>
  </si>
  <si>
    <t>184B17</t>
  </si>
  <si>
    <t>VYSAZOVÁNÍ STROMŮ LISTNATÝCH S BALEM OBVOD KMENE DO 20CM, PODCHOZÍ VÝŠ MIN 2,4M</t>
  </si>
  <si>
    <t>- náhradní výsadba za pokácené dřeviny 
- 10 ks lípa srdčitá
- sazenice budou vyvázány k opěrným kůlům a chráněny proti okusu zvěří a jinému poškození
- dřeviny budou vysázeny na p.p.č 35/1 a 1693/1 v k.ú. Hazlov 
- včetně následné péče po dobu tří let</t>
  </si>
  <si>
    <t>10 = 10,000000 =&gt; A</t>
  </si>
  <si>
    <t>2 - Základy</t>
  </si>
  <si>
    <t>21197</t>
  </si>
  <si>
    <t>OPLÁŠTĚNÍ ODVODŇOVACÍCH ŽEBER Z GEOTEXTILIE</t>
  </si>
  <si>
    <t>MIN 190G/M2</t>
  </si>
  <si>
    <t>opláštění tratividu z pol.č.21263: 830,00*2,50 = 2075,000000 =&gt; A</t>
  </si>
  <si>
    <t>21263</t>
  </si>
  <si>
    <t>TRATIVODY KOMPLET Z TRUB Z PLAST HMOT DN DO 150MM</t>
  </si>
  <si>
    <t>potrubí SN10, ze situace: 270,0m+320,0m+240,0m = 830,000000 =&gt; A</t>
  </si>
  <si>
    <t>21461E</t>
  </si>
  <si>
    <t>SEPARAČNÍ GEOTEXTILIE DO 500G/M2</t>
  </si>
  <si>
    <t>v místě AZ, ze situace: 6178,4m2 = 6178,400000 =&gt; A</t>
  </si>
  <si>
    <t>5 - Komunikace</t>
  </si>
  <si>
    <t>56140G</t>
  </si>
  <si>
    <t xml:space="preserve">SMĚSI Z KAMENIVA STMELENÉ CEMENTEM  SC C 8/10</t>
  </si>
  <si>
    <t>VRSTVA ZE SMĚSI STMELENE CEMENTEM SC C 8/10 tl. 130 mm</t>
  </si>
  <si>
    <t>z pol.č.574E66: 5590,46m2*1,1*0,13 = 799,435780 =&gt; A</t>
  </si>
  <si>
    <t>56330</t>
  </si>
  <si>
    <t>VOZOVKOVÉ VRSTVY ZE ŠTĚRKODRTI</t>
  </si>
  <si>
    <t>ŠTĚRKODRŤ (kamenivo fr. 0/32) ŠD A tl. min. 200 mm</t>
  </si>
  <si>
    <t>z pol.č.574E66: 5590,46m2*1,2*0,20 = 1341,710400 =&gt; A _x000d_
z pol.č.58221: 42,0m2*0,25 = 10,500000 =&gt; B _x000d_
Celkem: A+B = 1352,210400 =&gt; C</t>
  </si>
  <si>
    <t>56364</t>
  </si>
  <si>
    <t>VOZOVKOVÉ VRSTVY Z RECYKLOVANÉHO MATERIÁLU TL DO 200MM</t>
  </si>
  <si>
    <t>- včetně naložení, dovozu a NÁKUPU recyklovaného materiálu</t>
  </si>
  <si>
    <t>vjezdy, ze situace: 113,0m2 = 113,000000 =&gt; A</t>
  </si>
  <si>
    <t>56963</t>
  </si>
  <si>
    <t>ZPEVNĚNÍ KRAJNIC Z RECYKLOVANÉHO MATERIÁLU TL DO 150MM</t>
  </si>
  <si>
    <t>ze situace: (161,00+241,00)*0,75 = 301,500000 =&gt; A</t>
  </si>
  <si>
    <t>572123</t>
  </si>
  <si>
    <t>INFILTRAČNÍ POSTŘIK Z EMULZE DO 1,0KG/M2</t>
  </si>
  <si>
    <t>INFILTRAČNI POSTŘIK KATIONAKTIVNI EMULZI PI-C C 50 B 5_x000d_
0,8KG/M2</t>
  </si>
  <si>
    <t>pod ACP: 5590,46m2 = 5590,460000 =&gt; A</t>
  </si>
  <si>
    <t>572213</t>
  </si>
  <si>
    <t>SPOJOVACÍ POSTŘIK Z EMULZE DO 0,5KG/M2</t>
  </si>
  <si>
    <t>SPOJOVACI POSTŘIK KATIONAKTIVNI EMULZI PS-C C 50 B 5_x000d_
0,35KG/M2</t>
  </si>
  <si>
    <t>pod ACO: 5540,0m2 = 5540,000000 =&gt; A</t>
  </si>
  <si>
    <t>574A33</t>
  </si>
  <si>
    <t>ASFALTOVÝ BETON PRO OBRUSNÉ VRSTVY ACO 11 TL. 40MM</t>
  </si>
  <si>
    <t>ASFALTOVY BETON PRO OBRUSNOU VRSTVU ACO 11 50/70</t>
  </si>
  <si>
    <t>ze situace: 5540,0m2 = 5540,000000 =&gt; A</t>
  </si>
  <si>
    <t>574E66</t>
  </si>
  <si>
    <t>ASFALTOVÝ BETON PRO PODKLADNÍ VRSTVY ACP 16+, 16S TL. 70MM</t>
  </si>
  <si>
    <t>ASFALTOVY BETON PRO PODKLADNI VRSTVU ACP 16+ 50/70</t>
  </si>
  <si>
    <t>ze situace_x000d_
s obrubou: 3858,0m2 = 3858,000000 =&gt; A _x000d_
bez obruby: 1682,0m2*1,03 = 1732,460000 =&gt; B _x000d_
Celkem: A+B = 5590,460000 =&gt; C</t>
  </si>
  <si>
    <t>58221</t>
  </si>
  <si>
    <t>DLÁŽDĚNÉ KRYTY Z DROBNÝCH KOSTEK DO LOŽE Z KAMENIVA</t>
  </si>
  <si>
    <t>- čerpáno pouze se souhlasem TDS</t>
  </si>
  <si>
    <t>ze situace: 42,0m2 = 42,000000 =&gt; A</t>
  </si>
  <si>
    <t>58920</t>
  </si>
  <si>
    <t>VÝPLŇ SPAR MODIFIKOVANÝM ASFALTEM</t>
  </si>
  <si>
    <t>napojení na stávající stav: 14,0m = 14,000000 =&gt; A</t>
  </si>
  <si>
    <t>8 - Potrubí</t>
  </si>
  <si>
    <t>895122</t>
  </si>
  <si>
    <t>DRENÁŽNÍ ŠACHTICE KONTROLNÍ Z BETON DÍLCŮ ŠK 80</t>
  </si>
  <si>
    <t>na trativodu: 2ks = 2,000000 =&gt; A</t>
  </si>
  <si>
    <t>89921</t>
  </si>
  <si>
    <t>VÝŠKOVÁ ÚPRAVA POKLOPŮ</t>
  </si>
  <si>
    <t>kanalizační šachty: 2ks = 2,000000 =&gt; A</t>
  </si>
  <si>
    <t>89952A</t>
  </si>
  <si>
    <t>OBETONOVÁNÍ POTRUBÍ Z PROSTÉHO BETONU DO C20/25</t>
  </si>
  <si>
    <t>stávající kanalizace v případě nedostatečného krytí: 33,00*0,30*0,10 = 0,990000 =&gt; A</t>
  </si>
  <si>
    <t>9 - Ostatní konstrukce a práce</t>
  </si>
  <si>
    <t>9113A3</t>
  </si>
  <si>
    <t>SVODIDLO OCEL SILNIČ JEDNOSTR, ÚROVEŇ ZADRŽ N1, N2 - DEMONTÁŽ S PŘESUNEM</t>
  </si>
  <si>
    <t>VČ ODOVOZU NA MÍSTO URČENÉ INVESTOREM</t>
  </si>
  <si>
    <t>vč. nástavců směrových sloupků, ze situace: 144,0m = 144,000000 =&gt; A</t>
  </si>
  <si>
    <t>91228</t>
  </si>
  <si>
    <t>SMĚROVÉ SLOUPKY Z PLAST HMOT VČETNĚ ODRAZNÉHO PÁSKU</t>
  </si>
  <si>
    <t>ze situace_x000d_
bílé: 70ks = 70,000000 =&gt; A _x000d_
červené: 10ks = 10,000000 =&gt; B _x000d_
Celkem: A+B = 80,000000 =&gt; C</t>
  </si>
  <si>
    <t>917224</t>
  </si>
  <si>
    <t>SILNIČNÍ A CHODNÍKOVÉ OBRUBY Z BETONOVÝCH OBRUBNÍKŮ ŠÍŘ 150MM</t>
  </si>
  <si>
    <t>SILNIČNI OBRUBNIK BETONOVY_x000d_
do bet. lože C20/25n, tl 0,10m, v. našlapu 0,20m</t>
  </si>
  <si>
    <t>ze situace_x000d_
vpravo: 540,0m = 540,000000 =&gt; A _x000d_
vlevo: 476,0m = 476,000000 =&gt; B _x000d_
Celkem: A+B = 1016,000000 =&gt; C</t>
  </si>
  <si>
    <t>NÁJEZDOVÝ</t>
  </si>
  <si>
    <t>ze situace_x000d_
vpravo: 52,0m = 52,000000 =&gt; A _x000d_
vlevo: 53,0m = 53,000000 =&gt; B _x000d_
Celkem: A+B = 105,000000 =&gt; C</t>
  </si>
  <si>
    <t>919113</t>
  </si>
  <si>
    <t>ŘEZÁNÍ ASFALTOVÉHO KRYTU VOZOVEK TL DO 150MM</t>
  </si>
  <si>
    <t>931323</t>
  </si>
  <si>
    <t>TĚSNĚNÍ DILATAČ SPAR ASF ZÁLIVKOU MODIFIK PRŮŘ DO 300MM2</t>
  </si>
  <si>
    <t>935212</t>
  </si>
  <si>
    <t>PŘÍKOPOVÉ ŽLABY Z BETON TVÁRNIC ŠÍŘ DO 600MM DO BETONU TL 100MM</t>
  </si>
  <si>
    <t>PŘIKOPOVA BETONOVA TVARNICE š. 0,6 m_x000d_
do bet. lože tl. 0,10 m BETON C20/25n-XF3_x000d_
spárovací malta M25-XF4</t>
  </si>
  <si>
    <t>ze situace: 74,0m = 74,000000 =&gt; A</t>
  </si>
  <si>
    <t>935812</t>
  </si>
  <si>
    <t>ŽLABY A RIGOLY DLÁŽDĚNÉ Z KOSTEK DROBNÝCH DO BETONU TL 100MM</t>
  </si>
  <si>
    <t>PŘIDLAŽBA z kam. kostek 0,10 x 0,10m_x000d_
do bet. lože C20/25n-XF3, tl. 0,10m_x000d_
vyspárováno M25-XF4 dle TKP 18</t>
  </si>
  <si>
    <t>přídlažba, ze situace: 64,0m2 = 64,000000 =&gt; A</t>
  </si>
  <si>
    <t>101.2 - MODERNIZACE SILNICE II/213 km 0,890 - KÚ</t>
  </si>
  <si>
    <t>dle pol.č. 12373 (17120): 565,4m3 = 565,400000 =&gt; A _x000d_
drn z pol.č.11130: 218,5m2*0,10 = 21,850000 =&gt; B _x000d_
Celkem: A+B = 587,250000 =&gt; C</t>
  </si>
  <si>
    <t>dle pol.č.17120.X: 1560,6m3 = 1560,600000 =&gt; A</t>
  </si>
  <si>
    <t>z pol.č.11332: 1019,92m3*1,9t/m3 = 1937,848000 =&gt; A</t>
  </si>
  <si>
    <t>z pol.č.11334: 254,98m3*2,3t/m3 = 586,454000 =&gt; A _x000d_
z pol.č.11352: 580,0m*0,1t/m = 58,000000 =&gt; B _x000d_
Celkem: A+B = 644,454000 =&gt; C</t>
  </si>
  <si>
    <t>dle pol.č.12573.C: 112,15m3 = 112,150000 =&gt; A</t>
  </si>
  <si>
    <t>dle pol.č.12573.X: 1560,6m3 = 1560,600000 =&gt; A</t>
  </si>
  <si>
    <t>dle pol.č.12573.A: 32,5m3 = 32,500000 =&gt; A</t>
  </si>
  <si>
    <t>z pol.č.11201: 1ks*0,1t/ks = 0,100000 =&gt; A _x000d_
z pol.č.11203: 1ks*0,5t/ks = 0,500000 =&gt; B _x000d_
z pol.č.11204: 7ks*0,07t/ks = 0,490000 =&gt; C _x000d_
Celkem: A+B+C = 1,090000 =&gt; D</t>
  </si>
  <si>
    <t>ze situace: 145,0m2 = 145,000000 =&gt; A</t>
  </si>
  <si>
    <t>z kubatur.listu: 21,85m3/0,10 = 218,500000 =&gt; A</t>
  </si>
  <si>
    <t>ze situace: 1ks = 1,000000 =&gt; A</t>
  </si>
  <si>
    <t>11203</t>
  </si>
  <si>
    <t>KÁCENÍ STROMŮ D KMENE PŘES 0,9M S ODSTRAN PAŘEZŮ</t>
  </si>
  <si>
    <t>- včetně naložení a odvozu _x000d_
- dřevní hmota bude předána vlastníkovi pozemku nebo bude odkoupena zhotovitelem stavby na základě uzavřené kupní smlouvy_x000d_
- poplatek za uložení pařezů na skládce viz položka 015340</t>
  </si>
  <si>
    <t>ze situace: 7ks = 7,000000 =&gt; A</t>
  </si>
  <si>
    <t>ze situace, vozovka: 3355,0m2*0,8*0,38 = 1019,920000 =&gt; A</t>
  </si>
  <si>
    <t>ze situace, vozovka: 3355,0m2*0,2*0,38 = 254,980000 =&gt; A</t>
  </si>
  <si>
    <t>ze situace_x000d_
vlevo: 480,0m = 480,000000 =&gt; A _x000d_
vpraco: 100,0m = 100,000000 =&gt; B _x000d_
Celkem: A+B = 580,000000 =&gt; C</t>
  </si>
  <si>
    <t>ze situace: 3355,0m2*0,12+390,0m2*0,04 = 418,200000 =&gt; A</t>
  </si>
  <si>
    <t>12 x 25mm podél obrubníků: 212,0m+725,0m = 937,000000 =&gt; A</t>
  </si>
  <si>
    <t>z kubatur.listu: 565,4m3*0,8 = 452,320000 =&gt; A</t>
  </si>
  <si>
    <t>výkop pro AZ, z kubatur.listu: 1560,6m3*0,8 = 1248,480000 =&gt; A</t>
  </si>
  <si>
    <t>z kubatur.listu: 565,4m3*0,2 = 113,080000 =&gt; A</t>
  </si>
  <si>
    <t>výkop pro AZ, z kubatur.listu: 1560,6m3*0,2 = 312,120000 =&gt; A</t>
  </si>
  <si>
    <t>natěžení a dovoz ornice z pol.č.18220,18230: 10,6m3+21,9m3 = 32,500000 =&gt; A</t>
  </si>
  <si>
    <t>natěžení a dovoz vhodné zeminy z pol.č.17110,17310: 0,6m3+111,55m3 = 112,150000 =&gt; A</t>
  </si>
  <si>
    <t>natěžení a dovoz vhodné zeminy pro AZ z pol.č.17130.X: 1560,6m3 = 1560,600000 =&gt; A</t>
  </si>
  <si>
    <t>z kubatur.listu: 0,6m3 = 0,600000 =&gt; A</t>
  </si>
  <si>
    <t>uložení výkopu na skládkuu z pol.č.12373,12383: 452,32m3+113,08m3 = 565,400000 =&gt; A</t>
  </si>
  <si>
    <t>uložení výkopu na skládku z pol.č.12373.X, 12383.X: 1248,48m3+312,12m3 = 1560,600000 =&gt; A</t>
  </si>
  <si>
    <t>z kubatur.listu: 1560,6m3 = 1560,600000 =&gt; A</t>
  </si>
  <si>
    <t>z kubatur.listu: 111,55m3 = 111,550000 =&gt; A</t>
  </si>
  <si>
    <t>ze situace: 3290,0m2*1,2 = 3948,000000 =&gt; A</t>
  </si>
  <si>
    <t>z kubatur.listu tl. 150mm: 10,6m3 = 10,600000 =&gt; A</t>
  </si>
  <si>
    <t>z kubatur.listu tl. 150mm: 21,9m3 = 21,900000 =&gt; A</t>
  </si>
  <si>
    <t>z pol.č.18220,18230: (10,6m3+21,9m3)/0,15 = 216,666667 =&gt; A</t>
  </si>
  <si>
    <t>- náhradní výsadba za pokácené dřeviny 
- 5 ks javor klen + 5 ks dub letní 
- sazenice budou vyvázány k opěrným kůlům a chráněny proti okusu zvěří a jinému poškození
- dřeviny budou vysázeny na p.p.č 35/1 a 1693/1 v k.ú. Hazlov 
- včetně následné péče po dobu tří let</t>
  </si>
  <si>
    <t>opláštění tratividu z pol.č.21263: 510,00*2,50 = 1275,000000 =&gt; A</t>
  </si>
  <si>
    <t>potrubí SN10, ze situace: 180,0m+60,0m+250,0m+20,0m = 510,000000 =&gt; A</t>
  </si>
  <si>
    <t>v místě AZ, ze situace: 3121,2m2 = 3121,200000 =&gt; A</t>
  </si>
  <si>
    <t>z pol.č.574E66: 3290,0m2*1,1*0,13 = 470,470000 =&gt; A</t>
  </si>
  <si>
    <t>z pol.č.574E66: 3290,0m2*1,2*0,20 = 789,600000 =&gt; A</t>
  </si>
  <si>
    <t>vjezdy, ze situace: 10,0m2 = 10,000000 =&gt; A</t>
  </si>
  <si>
    <t>pod ACP: 3290,0m2 = 3290,000000 =&gt; A</t>
  </si>
  <si>
    <t>pod ACO: 3680,0m2 = 3680,000000 =&gt; A</t>
  </si>
  <si>
    <t>ze situace: 3290,0m2+390,0m2 = 3680,000000 =&gt; A</t>
  </si>
  <si>
    <t>ze situace: 3290,0m2 = 3290,000000 =&gt; A</t>
  </si>
  <si>
    <t>napojení na stávající stav: 35,0m = 35,000000 =&gt; A</t>
  </si>
  <si>
    <t>kanalizační šachty: 18ks = 18,000000 =&gt; A</t>
  </si>
  <si>
    <t>stávající kanalizace v případě nedostatečného krytí: 475,00*0,50*0,10 = 23,750000 =&gt; A</t>
  </si>
  <si>
    <t>ze situace_x000d_
vpravo: 295,0m = 295,000000 =&gt; A _x000d_
vlevo: 415,0m = 415,000000 =&gt; B _x000d_
v místě zastávky: 15,0m = 15,000000 =&gt; C _x000d_
Celkem: A+B+C = 725,000000 =&gt; D</t>
  </si>
  <si>
    <t>ze situace_x000d_
vpravo: 128,0m = 128,000000 =&gt; A _x000d_
vlevo: 84,0m = 84,000000 =&gt; B _x000d_
Celkem: A+B = 212,000000 =&gt; C</t>
  </si>
  <si>
    <t>12 x 25mm podél obrubníků: 225,0m+712,0m = 937,000000 =&gt; A</t>
  </si>
  <si>
    <t>102.1 - AUTOBUSOVÁ ZASTÁVKA V KM 0,860</t>
  </si>
  <si>
    <t>zemina</t>
  </si>
  <si>
    <t>dle pol.č. 12373 (17120): 60,79m3 = 60,790000 =&gt; A _x000d_
drn z pol.č.11130: 23,0m2*0,10 = 2,300000 =&gt; B _x000d_
Celkem: A+B = 63,090000 =&gt; C</t>
  </si>
  <si>
    <t>dle pol.č. 12373.X (17120.X): 63,0m3 = 63,000000 =&gt; A</t>
  </si>
  <si>
    <t>z pol.č.11332: 17,05m3*1,9t/m3 = 32,395000 =&gt; A</t>
  </si>
  <si>
    <t>z pol.č.11351: 25,0m*0,04t/m = 1,000000 =&gt; B</t>
  </si>
  <si>
    <t>do pol.č.12573.C: 10,08m3 = 10,080000 =&gt; A</t>
  </si>
  <si>
    <t>do pol.č.12573.X: 63,0m3 = 63,000000 =&gt; A</t>
  </si>
  <si>
    <t>ze situace: 23,0m2 = 23,000000 =&gt; A</t>
  </si>
  <si>
    <t>11318</t>
  </si>
  <si>
    <t>ODSTRANĚNÍ KRYTU ZPEVNĚNÝCH PLOCH Z DLAŽDIC</t>
  </si>
  <si>
    <t>- včetně, naložení a odvozu na deponii v místě stavby nebo do areálu technických služeb v Hazlově _x000d_
_x000d_
položka dále zahrnuje:_x000d_
- stávající dlažba bude vytřízena na nepoškozené a poškozené prvky a bude posouzeno zda bude dále využita v rámci stavby _x000d_
- naložení a dopravu z mezideponie pro případné další využití na stavbě (při realizaci bude zváženo, zdali na nějaké části chodníků nebude dlažba použita zpět)</t>
  </si>
  <si>
    <t>ze situace: 49,0m2*0,2*0,06 = 0,588000 =&gt; A _x000d_
ze situace: 49,0m2*0,8*0,06 = 2,352000 =&gt; B _x000d_
A+B = 2,940000 =&gt; C</t>
  </si>
  <si>
    <t>ze situace, podkladní vrstvty_x000d_
komunikace: 29,0m2*0,25 = 7,250000 =&gt; A _x000d_
zámková dlažba: 49,0m2*0,20 = 9,800000 =&gt; B _x000d_
Celkem: A+B = 17,050000 =&gt; C</t>
  </si>
  <si>
    <t>11351</t>
  </si>
  <si>
    <t>ODSTRANĚNÍ ZÁHONOVÝCH OBRUBNÍKŮ</t>
  </si>
  <si>
    <t>ze situace: 25,0m = 25,000000 =&gt; A</t>
  </si>
  <si>
    <t>ze situace: 29,0m2*0,05 = 1,450000 =&gt; A</t>
  </si>
  <si>
    <t>ze situace: 105,0m2*0,54*1,2-29,0m2*0,25 = 60,790000 =&gt; A</t>
  </si>
  <si>
    <t>výkop pro AZ, ze situace: 105,0m2*0,50*1,2 = 63,000000 =&gt; A</t>
  </si>
  <si>
    <t>ZEMINA ZE ZEMNÍKU_x000d_
- poplatek za zemník v položce 014201</t>
  </si>
  <si>
    <t>natěžení a dovoz vhodné zeminy z pol.č.17310: 10,08m3 = 10,080000 =&gt; A</t>
  </si>
  <si>
    <t>ZEMINA ZE ZEMNÍKU_x000d_
BUDE ČERPÁNO SE SOUHLASEM TDS_x000d_
- poplatek za zemník v položce 014201.X</t>
  </si>
  <si>
    <t>natěžení a dovoz vhodné zeminy pro AZ z pol.č.17130.X: 63,0m3 = 63,000000 =&gt; A</t>
  </si>
  <si>
    <t>uložení výkopu na skládku z pol.č.12373: 60,79m3 = 60,790000 =&gt; A</t>
  </si>
  <si>
    <t>uložení výkopu na skládku z pol.č.12373.X: 63,0m3 = 63,000000 =&gt; A</t>
  </si>
  <si>
    <t>17130</t>
  </si>
  <si>
    <t>ULOŽENÍ SYPANINY DO NÁSYPŮ V AKTIVNÍ ZÓNĚ SE ZHUTNĚNÍM</t>
  </si>
  <si>
    <t>ze situace: 105,0m2*0,50*1,2 = 63,000000 =&gt; A</t>
  </si>
  <si>
    <t>ze situace a řezů: 56,00*0,18m2 = 10,080000 =&gt; A</t>
  </si>
  <si>
    <t>ze situace: 126,0m2 = 126,000000 =&gt; A</t>
  </si>
  <si>
    <t>v místě AZ, ze situace: 126,0m2 = 126,000000 =&gt; A</t>
  </si>
  <si>
    <t>VRSTVA ZE SMĚSI STMELENE CEMENTEM SC C8/10 TL. MIN. 130 MM</t>
  </si>
  <si>
    <t>z pol.č.58212: 105,0m2*1,1*0,13 = 15,015000 =&gt; A</t>
  </si>
  <si>
    <t>ŠTĚRKODRŤ (kamenivo fr. 0/32) ŠDA TL. MIN. 200 MM</t>
  </si>
  <si>
    <t>z pol.č.58212: 105,0m2*1,2*0,20 = 25,200000 =&gt; A</t>
  </si>
  <si>
    <t>58212</t>
  </si>
  <si>
    <t>DLÁŽDĚNÉ KRYTY Z VELKÝCH KOSTEK DO LOŽE Z MC</t>
  </si>
  <si>
    <t xml:space="preserve">DLAŽBA, kostka žula 16x16cm DL I  tl. 160 mm_x000d_
LOŽNA VRSTVA (cementová malta) L  tl. 50 mm</t>
  </si>
  <si>
    <t>ze situace: 105,0m2 = 105,000000 =&gt; A</t>
  </si>
  <si>
    <t>SILNIČNI OBRUBNIK BETONOVY_x000d_
do bet. lože C20/25n, tl 0,10m_x000d_
VÝŠKY 30CM</t>
  </si>
  <si>
    <t>ze situace: 15,0m = 15,000000 =&gt; A</t>
  </si>
  <si>
    <t>SILNIČNI OBRUBNIK BETONOVY_x000d_
do bet. lože C20/25n, tl 0,10m_x000d_
VÝŠKY 25CM</t>
  </si>
  <si>
    <t>ze situace: 23,0m = 23,000000 =&gt; A</t>
  </si>
  <si>
    <t>ze situace: 18,0m = 18,000000 =&gt; A</t>
  </si>
  <si>
    <t>102.2 - AUTOBUSOVÁ ZASTÁVKA V KM 1,370</t>
  </si>
  <si>
    <t>dle pol.č. 12373 (17120): 68,04m3 = 68,040000 =&gt; A</t>
  </si>
  <si>
    <t>dle pol.č.17120.X: 63,0m3 = 63,000000 =&gt; A</t>
  </si>
  <si>
    <t>z pol.č.11332: 17,0m3*1,9t/m3 = 32,300000 =&gt; A</t>
  </si>
  <si>
    <t>z pol.č.11351: 16,0m*0,04t/m = 0,640000 =&gt; B</t>
  </si>
  <si>
    <t>do pol.č.12573.C: 10,44m3 = 10,440000 =&gt; A</t>
  </si>
  <si>
    <t>ze situace: 85,0m2*0,2*0,06 = 1,020000 =&gt; A _x000d_
ze situace: 85,0m2*0,8*0,06 = 4,080000 =&gt; B _x000d_
A+B = 5,100000 =&gt; C</t>
  </si>
  <si>
    <t>ze situace, podkladní vrstvty_x000d_
zámková dlažba: 85,0m2*0,20 = 17,000000 =&gt; A</t>
  </si>
  <si>
    <t>ze situace: 16,0m = 16,000000 =&gt; A</t>
  </si>
  <si>
    <t>ze situace: 105,0m2*0,54*1,2 = 68,040000 =&gt; A</t>
  </si>
  <si>
    <t>natěžení a dovoz vhodné zeminy z pol.č.17310: 10,44m3 = 10,440000 =&gt; A</t>
  </si>
  <si>
    <t>uložení výkopu na skládku z pol.č.12373: 68,04m3 = 68,040000 =&gt; A</t>
  </si>
  <si>
    <t>ze situace a řezů: 58,00*0,18m2 = 10,440000 =&gt; A</t>
  </si>
  <si>
    <t>ze situace: 43,0m = 43,000000 =&gt; A</t>
  </si>
  <si>
    <t>103.1 - ÚPRAVY NAPOJENÍ MÍSTNÍCH KOMUNIKACÍ KM 0,000 - 0,890</t>
  </si>
  <si>
    <t>dle pol.č.17120: 124,92m3 = 124,920000 =&gt; A _x000d_
drn z pol.č.11130: 204,0m2*0,10 = 20,400000 =&gt; B _x000d_
Celkem: A+B = 145,320000 =&gt; C</t>
  </si>
  <si>
    <t>dle pol.č.17120.X: 225,6m3 = 225,600000 =&gt; A</t>
  </si>
  <si>
    <t>z pol.č.11332: 102,6m3*1,9t/m3 = 194,940000 =&gt; A</t>
  </si>
  <si>
    <t>z pol.č.12573.C: 15,3m3 = 15,300000 =&gt; A</t>
  </si>
  <si>
    <t>dle pol.č.12573.X: 225,6m3 = 225,600000 =&gt; A</t>
  </si>
  <si>
    <t>dle pol.č.12573.A: 25,2m3 = 25,200000 =&gt; A</t>
  </si>
  <si>
    <t>ze situace: 46,0m2+158,0m2 = 204,000000 =&gt; A</t>
  </si>
  <si>
    <t>ze situace: (52,0m2+290,0m2)*0,30 = 102,600000 =&gt; A</t>
  </si>
  <si>
    <t>ze situace: 52,0m2*0,10 = 5,200000 =&gt; A</t>
  </si>
  <si>
    <t>12 x 25mm podél obrunbíků: 30,0m+5,0m = 35,000000 =&gt; A</t>
  </si>
  <si>
    <t>ze situace: (52,0m2*0,10+34,0m2*0,35+290,0m2*0,30)*1,2 = 124,920000 =&gt; A</t>
  </si>
  <si>
    <t>výkop pro AZ, ze situace: (52,0m2+34,0m2+290,0m2)*0,50*1,2 = 225,600000 =&gt; A</t>
  </si>
  <si>
    <t>natěžení a dovoz ornice z pol.č.18230: 25,2m3 = 25,200000 =&gt; A</t>
  </si>
  <si>
    <t>ZEMINA ZE ZEMNÍKUU</t>
  </si>
  <si>
    <t>natěžení a dovoz vhodné zeminy z pol.č.17310: 15,3m3 = 15,300000 =&gt; A</t>
  </si>
  <si>
    <t>natěžení a dovoz vhodné zeminy pro AZ z pol.č.17130.X: 225,6m3 = 225,600000 =&gt; A</t>
  </si>
  <si>
    <t>uložení výkopu na skládku z pol.č.12373: 124,92m3 = 124,920000 =&gt; A</t>
  </si>
  <si>
    <t>uložení výkopu na skládku z pol.č.12373.X: 225,6m3 = 225,600000 =&gt; A</t>
  </si>
  <si>
    <t>ze situace: (52,0m2+34,0m2+290,0m2)*0,50*1,2 = 225,600000 =&gt; A</t>
  </si>
  <si>
    <t>ze situace a řezů: (50,00+35,00)*0,18m2 = 15,300000 =&gt; A</t>
  </si>
  <si>
    <t>ze situace: 451,2m2 = 451,200000 =&gt; A</t>
  </si>
  <si>
    <t>ze situace: (10,0m2+158,0m2)*0,15 = 25,200000 =&gt; A</t>
  </si>
  <si>
    <t>ze situace: 10,0m2+158,0m2 = 168,000000 =&gt; A</t>
  </si>
  <si>
    <t>v místě AZ, ze situace: 451,2m2 = 451,200000 =&gt; A</t>
  </si>
  <si>
    <t>ze situace: 384,7m2*0,13*1,1 = 55,012100 =&gt; A</t>
  </si>
  <si>
    <t>ŠTĚRKODRŤ (kamenivo fr. 0/32) ŠD A tl.. min. 200 mm</t>
  </si>
  <si>
    <t>z pol.č.574A33: 384,7m2*1,2*0,20 = 92,328000 =&gt; A</t>
  </si>
  <si>
    <t>ze situace: 9,4m2+15,1m2 = 24,500000 =&gt; A</t>
  </si>
  <si>
    <t xml:space="preserve">INFILTRAČNI POSTŘIK KATIONAKTIVNI EMULZI PI-C C 50 B 5  0,8KG/M2</t>
  </si>
  <si>
    <t>pod ACP: 384,7m2 = 384,700000 =&gt; A</t>
  </si>
  <si>
    <t xml:space="preserve">SPOJOVACI POSTŘIK KATIONAKTIVNI EMULZI PS-C C 50 B 5  0,35KG/M2</t>
  </si>
  <si>
    <t>pod ACO: 376,0m2 = 376,000000 =&gt; A</t>
  </si>
  <si>
    <t>ze situace: 52,0m2+34,0m2+290,0m2 = 376,000000 =&gt; A</t>
  </si>
  <si>
    <t>ze situace: 52,0m2+34,0m2+290,0m2*1,03 = 384,700000 =&gt; A</t>
  </si>
  <si>
    <t>napojení na stávajjící stav: 14,0m = 14,000000 =&gt; A</t>
  </si>
  <si>
    <t>SILNIČNI OBRUBNIK BETONOVÝ_x000d_
do bet. lože C20/25n-XF3, tl 0,10m, v. našlapu 0,15m</t>
  </si>
  <si>
    <t>ze situace: 30,0m = 30,000000 =&gt; A</t>
  </si>
  <si>
    <t>ze situace: 5,0m = 5,000000 =&gt; A</t>
  </si>
  <si>
    <t>103.2 - ÚPRAVY NAPOJENÍ MÍSTNÍCH KOMUNIKACÍ KM 0,890 - KÚ</t>
  </si>
  <si>
    <t>dle pol.č.17120: 70,2m3 = 70,200000 =&gt; A _x000d_
drn z pol.č.11130: 36,0m2*0,10 = 3,600000 =&gt; B _x000d_
Celkem: A+B = 73,800000 =&gt; C</t>
  </si>
  <si>
    <t>dle pol.č.17120.X: 140,4m3 = 140,400000 =&gt; A</t>
  </si>
  <si>
    <t>z pol.č.11332: 76,2m3*1,9t/m3 = 144,780000 =&gt; A</t>
  </si>
  <si>
    <t>z pol.č.11352: 30,0m*0,1t/m = 3,000000 =&gt; A</t>
  </si>
  <si>
    <t>z pol.č.12573.C: 13,5m3 = 13,500000 =&gt; A</t>
  </si>
  <si>
    <t>dle pol.č.12573.X: 140,4m3 = 140,400000 =&gt; A</t>
  </si>
  <si>
    <t>dle pol.č.12573.A: 7,65m3 = 7,650000 =&gt; A</t>
  </si>
  <si>
    <t>ze situace: 36,0m2 = 36,000000 =&gt; A</t>
  </si>
  <si>
    <t>ze situace: (97,0m2+157,0m2)*0,30 = 76,200000 =&gt; A</t>
  </si>
  <si>
    <t>ze situace: (97,0m2+157,0m2)*0,10 = 25,400000 =&gt; A</t>
  </si>
  <si>
    <t>12 x 25mm podél obrunbíků: 73,0m+2,0m = 75,000000 =&gt; A</t>
  </si>
  <si>
    <t>ze situace: (97,0m2+137,0m2)*0,25*1,2 = 70,200000 =&gt; A</t>
  </si>
  <si>
    <t>výkop pro AZ, ze situace: (97,0m2+137,0m2)*0,50*1,2 = 140,400000 =&gt; A</t>
  </si>
  <si>
    <t>natěžení a dovoz ornice z pol.č.18230: 7,65m3 = 7,650000 =&gt; A</t>
  </si>
  <si>
    <t>natěžení a dovoz vhodné zeminy z pol.č.17310: 13,5m3 = 13,500000 =&gt; A</t>
  </si>
  <si>
    <t>natěžení a dovoz vhodné zeminy pro AZ z pol.č.17130.X: 140,4m3 = 140,400000 =&gt; A</t>
  </si>
  <si>
    <t>uložení výkopu na skládku z pol.č.12373: 70,2m3 = 70,200000 =&gt; A</t>
  </si>
  <si>
    <t>uložení výkopu na skládku z pol.č.12373.X: 140,4m3 = 140,400000 =&gt; A</t>
  </si>
  <si>
    <t>ze situace: (97,0m2+137,0m2)*0,50*1,2 = 140,400000 =&gt; A</t>
  </si>
  <si>
    <t xml:space="preserve">ze situace  řezů: 75,00*0,18m2 = 13,500000 =&gt; A</t>
  </si>
  <si>
    <t>ze situace: 280,8m2 = 280,800000 =&gt; A</t>
  </si>
  <si>
    <t>ze situace: (41,0m2+10,0m2)*0,15 = 7,650000 =&gt; A</t>
  </si>
  <si>
    <t>ze situace: 41,0m2+10,0m2 = 51,000000 =&gt; A</t>
  </si>
  <si>
    <t>v místě AZ, ze situace: 280,8m2 = 280,800000 =&gt; A</t>
  </si>
  <si>
    <t>ze situace: 234,0m2*0,13*1,1 = 33,462000 =&gt; A</t>
  </si>
  <si>
    <t>z pol.č.574A33: 234,0m2*1,2*0,20 = 56,160000 =&gt; A</t>
  </si>
  <si>
    <t>pod ACP: 234,0m2 = 234,000000 =&gt; A</t>
  </si>
  <si>
    <t>pod ACO: 234,0m2 = 234,000000 =&gt; A</t>
  </si>
  <si>
    <t>ze situace: 97,0m2+137,0m2 = 234,000000 =&gt; A</t>
  </si>
  <si>
    <t>napojení na stávajjící stav: 5,0m+6,0m = 11,000000 =&gt; A</t>
  </si>
  <si>
    <t>snížení kanalizační šachty cca o 20cm: 1ks = 1,000000 =&gt; A</t>
  </si>
  <si>
    <t>ze situace: 73,0m = 73,000000 =&gt; A</t>
  </si>
  <si>
    <t>ze situace: 2,0m = 2,000000 =&gt; A</t>
  </si>
  <si>
    <t>napojení na stávající stav: 5,0m+6,0m = 11,000000 =&gt; A</t>
  </si>
  <si>
    <t>131.1 - DOPRAVNÍ ZNAČENÍ KM 0,000 - 0,890</t>
  </si>
  <si>
    <t>914131</t>
  </si>
  <si>
    <t>DOPRAVNÍ ZNAČKY ZÁKLADNÍ VELIKOSTI OCELOVÉ FÓLIE TŘ 2 - DODÁVKA A MONTÁŽ</t>
  </si>
  <si>
    <t>ze situace_x000d_
P4: 1ks = 1,000000 =&gt; A _x000d_
IJ4b: 1ks = 1,000000 =&gt; B _x000d_
Celkem: A+B = 2,000000 =&gt; C</t>
  </si>
  <si>
    <t>914132</t>
  </si>
  <si>
    <t>DOPRAVNÍ ZNAČKY ZÁKLADNÍ VELIKOSTI OCELOVÉ FÓLIE TŘ 2 - MONTÁŽ S PŘEMÍSTĚNÍM</t>
  </si>
  <si>
    <t>zpětné osazenídle pol.č.914133_x000d_
A31a,b,c: 2ks+2ks+2ks = 6,000000 =&gt; A _x000d_
A30: 2ks = 2,000000 =&gt; B _x000d_
IS16d: 2ks = 2,000000 =&gt; C _x000d_
IS12a,b: 1ks+1ks = 2,000000 =&gt; D _x000d_
P4: 1ks = 1,000000 =&gt; E _x000d_
P2: 3ks = 3,000000 =&gt; F _x000d_
Celkem: A+B+C+D+E+F = 16,000000 =&gt; G</t>
  </si>
  <si>
    <t>914133</t>
  </si>
  <si>
    <t>DOPRAVNÍ ZNAČKY ZÁKLADNÍ VELIKOSTI OCELOVÉ FÓLIE TŘ 2 - DEMONTÁŽ</t>
  </si>
  <si>
    <t>ze situace, pro zpětné osazení_x000d_
A31a,b,c: 2ks+2ks+2ks = 6,000000 =&gt; A _x000d_
A30: 2ks = 2,000000 =&gt; B _x000d_
IS16d: 2ks = 2,000000 =&gt; C _x000d_
IS12a,b: 1ks+1ks = 2,000000 =&gt; D _x000d_
P4: 1ks = 1,000000 =&gt; E _x000d_
P2: 3ks = 3,000000 =&gt; F _x000d_
Celkem: A+B+C+D+E+F = 16,000000 =&gt; G</t>
  </si>
  <si>
    <t>VČ ODVOZU NA MÍSTO URČENÉ INVESTOREM</t>
  </si>
  <si>
    <t>ze situace_x000d_
P2: 1ks = 1,000000 =&gt; A _x000d_
IJ4b: 1ks = 1,000000 =&gt; B _x000d_
Celkem: A+B = 2,000000 =&gt; C</t>
  </si>
  <si>
    <t>914921</t>
  </si>
  <si>
    <t>SLOUPKY A STOJKY DOPRAVNÍCH ZNAČEK Z OCEL TRUBEK DO PATKY - DODÁVKA A MONTÁŽ</t>
  </si>
  <si>
    <t>ze situace: 16ks = 16,000000 =&gt; A</t>
  </si>
  <si>
    <t>914923</t>
  </si>
  <si>
    <t>SLOUPKY A STOJKY DZ Z OCEL TRUBEK DO PATKY DEMONTÁŽ</t>
  </si>
  <si>
    <t>915111</t>
  </si>
  <si>
    <t>VODOROVNÉ DOPRAVNÍ ZNAČENÍ BARVOU HLADKÉ - DODÁVKA A POKLÁDKA</t>
  </si>
  <si>
    <t>V1a 0,125: 402,00*0,125 = 50,250000 =&gt; A _x000d_
V2b 3/1,5/0,125: 131,00*0,125*2/3 = 10,916667 =&gt; B _x000d_
V2b 1,5/1,5/0,125: 117,00*0,125*0,5 = 7,312500 =&gt; C _x000d_
V4 0,125: 1513,00*0,125 = 189,125000 =&gt; D _x000d_
V4 0,25: 15,00*0,25 = 3,750000 =&gt; E _x000d_
V4 0,5/0,5/0,25: 40,00*0,25*0,5 = 5,000000 =&gt; F _x000d_
V7b: 4,25m2 = 4,250000 =&gt; G _x000d_
V10d 0,5/0,5/0,25: 21,00*0,25*0,5 = 2,625000 =&gt; H _x000d_
Celkem: A+B+C+D+E+F+G+H = 273,229167 =&gt; I</t>
  </si>
  <si>
    <t>915221</t>
  </si>
  <si>
    <t>VODOR DOPRAV ZNAČ PLASTEM STRUKTURÁLNÍ NEHLUČNÉ - DOD A POKLÁDKA</t>
  </si>
  <si>
    <t>131.2 - DOPRAVNÍ ZNAČENÍ KM 0,890 -KÚ</t>
  </si>
  <si>
    <t>ze situace_x000d_
P2: 1ks = 1,000000 =&gt; A _x000d_
IJ4c: 1ks = 1,000000 =&gt; B _x000d_
Celkem: A+B = 2,000000 =&gt; C</t>
  </si>
  <si>
    <t>zpětné osazenídle pol.č.914133_x000d_
P4: 1ks = 1,000000 =&gt; A _x000d_
P2: 1ks = 1,000000 =&gt; B _x000d_
IJ4b: 2ks = 2,000000 =&gt; C _x000d_
A12: 2ks = 2,000000 =&gt; D _x000d_
IP6: 2ks = 2,000000 =&gt; E _x000d_
IS4c: 2ks = 2,000000 =&gt; F _x000d_
IP12: 1ks = 1,000000 =&gt; G _x000d_
P6: 1ks = 1,000000 =&gt; H _x000d_
B4: 1ks = 1,000000 =&gt; I _x000d_
E13: 1ks = 1,000000 =&gt; J _x000d_
E5: 1ks = 1,000000 =&gt; K _x000d_
Celkem: A+B+C+D+E+F+G+H+I+J+K = 15,000000 =&gt; L</t>
  </si>
  <si>
    <t>ze situace, pro zpětné osazení_x000d_
P4: 1ks = 1,000000 =&gt; A _x000d_
P2: 1ks = 1,000000 =&gt; B _x000d_
IJ4b: 2ks = 2,000000 =&gt; C _x000d_
A12: 2ks = 2,000000 =&gt; D _x000d_
IP6: 2ks = 2,000000 =&gt; E _x000d_
IS4c: 2ks = 2,000000 =&gt; F _x000d_
IP12: 1ks = 1,000000 =&gt; G _x000d_
P6: 1ks = 1,000000 =&gt; H _x000d_
B4: 1ks = 1,000000 =&gt; I _x000d_
E13: 1ks = 1,000000 =&gt; J _x000d_
E5: 1ks = 1,000000 =&gt; K _x000d_
Celkem: A+B+C+D+E+F+G+H+I+J+K = 15,000000 =&gt; L</t>
  </si>
  <si>
    <t>ze situace, P2: 1ks = 1,000000 =&gt; A</t>
  </si>
  <si>
    <t>ze situace: 15ks = 15,000000 =&gt; A</t>
  </si>
  <si>
    <t>ze situace: 12ks = 12,000000 =&gt; A</t>
  </si>
  <si>
    <t>V1a 0,125: 342,00*0,125 = 42,750000 =&gt; A _x000d_
V2b 3/1,5/0,125: 162,00*0,125*2/3 = 13,500000 =&gt; B _x000d_
V2b 1,5/1,5/0,125: 146,00*0,125*0,5 = 9,125000 =&gt; C _x000d_
V4 0,125: 858,00*0,125 = 107,250000 =&gt; D _x000d_
V4 0,25: 15,00*0,25 = 3,750000 =&gt; E _x000d_
V4 0,5/0,5/0,25: 90,00*0,25*0,5 = 11,250000 =&gt; F _x000d_
V5: 7,60*0,50 = 3,800000 =&gt; G _x000d_
V7a: 8,25m2 = 8,250000 =&gt; H _x000d_
V7b: 1,43m2 = 1,430000 =&gt; I _x000d_
V10d 0,5/0,5/0,25: 121,00*0,25*0,5 = 15,125000 =&gt; J _x000d_
V11a: 5,31m2 = 5,310000 =&gt; K _x000d_
Celkem: A+B+C+D+E+F+G+H+I+J+K = 221,540000 =&gt; L</t>
  </si>
  <si>
    <t>91552</t>
  </si>
  <si>
    <t>VODOR DOPRAV ZNAČ - PÍSMENA</t>
  </si>
  <si>
    <t>BUS: 2*3ks = 6,000000 =&gt; A _x000d_
STOP: 1*4ks = 4,000000 =&gt; B _x000d_
Celkem: A+B = 10,000000 =&gt; C</t>
  </si>
  <si>
    <t>181.1 - DOPRAVNĚ INŽENÝRSKÁ OPATŘENÍ KM 0,000 - 0,890</t>
  </si>
  <si>
    <t>02720</t>
  </si>
  <si>
    <t>POMOC PRÁCE ZŘÍZ NEBO ZAJIŠŤ REGULACI A OCHRANU DOPRAVY</t>
  </si>
  <si>
    <t xml:space="preserve">- kompletní dopravní značení během výstavby dle PD SO 181_x000d_
- dopravně inženýrská opatření, včetně nájmu a údržby značek po celou dobu stavby, dle harmonogramu zhotovitele, včetně zajištění rozhodnutí o zvláštním užívání, stanovení přechodného značení a rozhodnutí o uzavírce  _x000d_
- součástí položky je i zajištění trvalé sjízdnosti během celé stavby nejméně v jednom jízdním pruhu, včetně případných provizorních dosypávek krajnic a jejich následného odstranění_x000d_
_x000d_
DIO bude provedeno dle PD, přílohy ZOV a souvisejících příloh _x000d_
součástí bude: _x000d_
- osazení a dodání všech potřebných dopravních značek, vše velikostí a tvarů, včetně případných přesunů po dobu stavby, nájemného po dobu stavby, demontáže a odvozu po dokončení stavby_x000d_
- osazení a dodání všech potřebných sloupků pro osazení dopravních značek, včetně případných přesunů po dobu stavby, nájemného po dobu stavby, demontáže a odvozu po dokončení stavby, v případě potřeby i včetně zabetonování sloupků a zpětné likvidace vzniklého odpadu  _x000d_
- dočasné zakrytí nebo otočení stávajících dopravních značek _x000d_
- dočasné vodorovné dopravní značení - dodání a pokládka, včetně zpětného odstranění _x000d_
- osazení a dodání dopravních výstražných světel (samostatné + souprava 3 ks + souprava 5 ks), včetně případných přesunů po dobu stavby, nájemného po dobu stavby, demontáže a odvozu po dokončení stavby, včetně servisu a výměny baterií _x000d_
- osazení a dodání dopravních zábran (Z2) a směrovacích desek (Z4), včetně upevňovacích konstrukcí, dále případných přesunů po dobu stavby, nájemného po dobu stavby, demontáže a odvozu po dokončení stavby_x000d_
- případné osazení a dodání betonových svodidel, v místě výkopů, včetně případných přesunů po dobu stavby, nájemného po dobu stavby, demontáže a odvozu po dokončení stavby</t>
  </si>
  <si>
    <t>1kpl = 1,000000 =&gt; A</t>
  </si>
  <si>
    <t>- opravy objízdných tras (výtluky, znehodnocený kryt na objízdných trasách) _x000d_
- položka zahrnuje: _x000d_
frézování, postřik, balení obrusné vrstvy, včetně zálivek (předpokládaná výměra cca 500 m2)_x000d_
(ACO 11 v tl. 50mm + PS - CP modifikovanou asf. emulzí v množství 0,40 kg/m2 zbytkového asfaltu)_x000d_
_x000d_
- čerpáno pouze se souhlasem TDS</t>
  </si>
  <si>
    <t>181.2 - DOPRAVNĚ INŽENÝRSKÁ OPATŘENÍ KM 0,890 - KÚ</t>
  </si>
  <si>
    <t xml:space="preserve">- případné dopravně inženýrská opatření na místních komunikacích v obci Hazlov, včetně nájmu a údržby značek po celou dobu stavby, dle harmonogramu zhotovitele, včetně zajištění rozhodnutí o zvláštním užívání, stanovení přechodného značení a rozhodnutí o uzavírce  _x000d_
- součástí položky je i zajištění trvalé sjízdnosti během celé stavby nejméně v jednom jízdním pruhu, včetně případných provizorních dosypávek krajnic a jejich následného odstranění_x000d_
- kompletní dodávka, včetně přenosné semaforové soustavy (předpoklad 4 měsíce)_x000d_
_x000d_
- čerpáno pouze se souhlasem TDS</t>
  </si>
  <si>
    <t>- opravy objízdných tras (výtluky, znehodnocený kryt na objízdných trasách) _x000d_
- položka zahrnuje: _x000d_
frézování, postřik, balení obrusné vrstvy, včetně zálivek (předpokládaná výměra cca 1000 m2)_x000d_
(ACO 11 v tl. 50mm + PS - CP modifikovanou asf. emulzí v množství 0,40 kg/m2 zbytkového asfaltu)_x000d_
_x000d_
- čerpáno pouze se souhlasem TDS</t>
  </si>
  <si>
    <t>301.1 - DEŠŤOVÁ KANALIZACE KSÚS KK - KM 0,000-0,890</t>
  </si>
  <si>
    <t>Vodorovné konstrukce</t>
  </si>
  <si>
    <t>ZEMINA</t>
  </si>
  <si>
    <t>přebytečná zemina dle položky 13273, 17411: (124,83 -79,204) = 45,626000 =&gt; A</t>
  </si>
  <si>
    <t>ZEMINA Z DEPONIE_x000d_
- včetně naložení a dovozu</t>
  </si>
  <si>
    <t>natěžení a dovoz zeminy z deponie dle položky 17411: 79,204 = 79,204000 =&gt; A</t>
  </si>
  <si>
    <t>13273</t>
  </si>
  <si>
    <t>HLOUBENÍ RÝH ŠÍŘ DO 2M PAŽ I NEPAŽ TŘ. I</t>
  </si>
  <si>
    <t>přípojky DN150: 58,80*1,50*1,00 = 88,200000 =&gt; A _x000d_
přípojky DN500: 2,00*1,50*1,45 = 4,350000 =&gt; B _x000d_
UV: 18ks*(1,00*1,50*1,00) = 27,000000 =&gt; C _x000d_
HV: 1ks*(2,20*1,60*1,50) = 5,280000 =&gt; D _x000d_
Celkem: A+B+C+D = 124,830000 =&gt; E _x000d_
v tř I předpoklad 80%: 124,83*0,80 = 99,864000 =&gt; F</t>
  </si>
  <si>
    <t>13283</t>
  </si>
  <si>
    <t>HLOUBENÍ RÝH ŠÍŘ DO 2M PAŽ I NEPAŽ TŘ. II</t>
  </si>
  <si>
    <t>celkový výkop dle položky 13273, v tř II předpoklad 20%: 124,83*0,2 = 24,966000 =&gt; A</t>
  </si>
  <si>
    <t>uložení zeminy na deponii / skládku dle položky 13273: 124,83 = 124,830000 =&gt; A</t>
  </si>
  <si>
    <t>17411</t>
  </si>
  <si>
    <t>ZÁSYP JAM A RÝH ZEMINOU SE ZHUTNĚNÍM</t>
  </si>
  <si>
    <t xml:space="preserve">celkový výkop dle položky 13273: 124,83m3 = 124,830000 =&gt; A _x000d_
vytlačená kubatura_x000d_
obsyp dle položky 17581: -27,819m3 = -27,819000 =&gt; B _x000d_
lože dle položky 45157: -6,17m3 = -6,170000 =&gt; C _x000d_
plast DN150: -58,80*(3,14*0,08*0,08) = -1,181645 =&gt; D _x000d_
plast DN500: -2,00*(3,14*0,26*0,26) = -0,424528 =&gt; E _x000d_
UV: -18ks*(3,14*0,30*0,30*1,50)  = -7,630200 =&gt; F _x000d_
Horská vpusť: -1ks*(1,60*1,00*1,50) = -2,400000 =&gt; G _x000d_
Celkem: (A+B+C+D+E+F+G) = 79,204627 =&gt; H</t>
  </si>
  <si>
    <t>17581</t>
  </si>
  <si>
    <t>OBSYP POTRUBÍ A OBJEKTŮ Z NAKUPOVANÝCH MATERIÁLŮ</t>
  </si>
  <si>
    <t>- včetně nákupu, dodání a dopravy vhodného materiálu</t>
  </si>
  <si>
    <t>plast DN150: 58,80*(1,00*0,46 - 3,14*0,08*0,08) = 25,866355 =&gt; A _x000d_
plast DN500: 2,00*(1,45*0,82 - 3,14*0,26*0,26) = 1,953472 =&gt; B _x000d_
Celkem: (A+B) = 27,819827 =&gt; C</t>
  </si>
  <si>
    <t>4 - Vodorovné konstrukce</t>
  </si>
  <si>
    <t>45157</t>
  </si>
  <si>
    <t>PODKLADNÍ A VÝPLŇOVÉ VRSTVY Z KAMENIVA TĚŽENÉHO</t>
  </si>
  <si>
    <t>plast DN150: 58,80*1,00*0,10 = 5,880000 =&gt; A _x000d_
plast DN500: 2,00*1,45*0,10 = 0,290000 =&gt; B _x000d_
Celkem: (A+B) = 6,170000 =&gt; C</t>
  </si>
  <si>
    <t>87433</t>
  </si>
  <si>
    <t>POTRUBÍ Z TRUB PLASTOVÝCH ODPADNÍCH DN DO 150MM</t>
  </si>
  <si>
    <t>SN 12</t>
  </si>
  <si>
    <t>přípojky k UV_x000d_
na stoce A1: 21,80m = 21,800000 =&gt; A _x000d_
na stoce A2: 37,00m = 37,000000 =&gt; B _x000d_
Celkem: (A+B) = 58,800000 =&gt; C</t>
  </si>
  <si>
    <t>87457</t>
  </si>
  <si>
    <t>POTRUBÍ Z TRUB PLASTOVÝCH ODPADNÍCH DN DO 500MM</t>
  </si>
  <si>
    <t>přípojky k HV_x000d_
na stoce A1: 2,00 = 2,000000 =&gt; A</t>
  </si>
  <si>
    <t>89712</t>
  </si>
  <si>
    <t>VPUSŤ KANALIZAČNÍ ULIČNÍ KOMPLETNÍ Z BETONOVÝCH DÍLCŮ</t>
  </si>
  <si>
    <t>na stoce A1: 8ks = 8,000000 =&gt; A _x000d_
na stoce A2: 10ks = 10,000000 =&gt; B _x000d_
Celkem: (A+B) = 18,000000 =&gt; C</t>
  </si>
  <si>
    <t>89722</t>
  </si>
  <si>
    <t>VPUSŤ KANALIZAČNÍ HORSKÁ KOMPLETNÍ Z BETON DÍLCŮ</t>
  </si>
  <si>
    <t>na stoce A1: 1 = 1,000000 =&gt; A</t>
  </si>
  <si>
    <t>899632</t>
  </si>
  <si>
    <t>ZKOUŠKA VODOTĚSNOSTI POTRUBÍ DN DO 150MM</t>
  </si>
  <si>
    <t>DN150 - dle položky 87433: 58,80 = 58,800000 =&gt; A</t>
  </si>
  <si>
    <t>899672</t>
  </si>
  <si>
    <t>ZKOUŠKA VODOTĚSNOSTI POTRUBÍ DN DO 600MM</t>
  </si>
  <si>
    <t>DN500 - dle položky 87457: 2,00 = 2,000000 =&gt; A</t>
  </si>
  <si>
    <t>89980</t>
  </si>
  <si>
    <t>TELEVIZNÍ PROHLÍDKA POTRUBÍ</t>
  </si>
  <si>
    <t>dle položky 899632-899672: (58,80m +2,00) = 60,800000 =&gt; A</t>
  </si>
  <si>
    <t>301.2 - DEŠŤOVÁ KANALIZACE KSÚS KK - KM 0,890-KU</t>
  </si>
  <si>
    <t>přebytečná zemina dle položky 13273, 17411: (143,85-103,494) = 40,356000 =&gt; A</t>
  </si>
  <si>
    <t>VYBOURANÉ HMOTY - BETON</t>
  </si>
  <si>
    <t>dle položky 96687: 11*0,40 = 4,400000 =&gt; A</t>
  </si>
  <si>
    <t>VYBOURANÉ HMOTY - PLAST</t>
  </si>
  <si>
    <t>dle položky 969233: 15,00 *0,002 = 0,030000 =&gt; A</t>
  </si>
  <si>
    <t>natěžení a dovoz zeminy z deponie dle položky 17411: 103,494 = 103,494000 =&gt; A</t>
  </si>
  <si>
    <t>přípojky DN150: 49,20*1,50*1,00 = 73,800000 =&gt; A _x000d_
přípojky DN200: 5,70*1,50*1,00 = 8,550000 =&gt; B _x000d_
UV: 22ks*(1,00*1,50*1,00) = 33,000000 =&gt; C _x000d_
pro bourané potrubí a UVmimo trasu nových přípojek a UV: (10,00+9ks*1,00)*1,50*1,00 = 28,500000 =&gt; D _x000d_
Celkem: A+B+C+D = 143,850000 =&gt; E _x000d_
v tř I předpoklad 80%: (143,85*0,80) = 115,080000 =&gt; F</t>
  </si>
  <si>
    <t>celkový výkop dle položky 13273, v tř II předpoklad 20%: (143,85*0,2) = 28,770000 =&gt; A</t>
  </si>
  <si>
    <t>uložení zeminy na deponii / skládku dle položky 13273: 143,85 = 143,850000 =&gt; A</t>
  </si>
  <si>
    <t>celkový výkop dle položky 13273: 143,85m3 = 143,850000 =&gt; A _x000d_
vytlačená kubatura_x000d_
obsyp dle položky 17581: -24,354m3 = -24,354000 =&gt; B _x000d_
lože dle položky 45157: -5,49m3 = -5,490000 =&gt; C _x000d_
plast DN150: -49,20*(3,14*0,08*0,08) = -0,988723 =&gt; D _x000d_
plast DN200: -5,70*(3,14*0,105*0,105) = -0,197325 =&gt; E _x000d_
UV: -22ks*(3,14*0,30*0,30*1,50) = -9,325800 =&gt; F _x000d_
Celkem: (A+B+C+D+E+F) = 103,494152 =&gt; G</t>
  </si>
  <si>
    <t>plast DN150: 49,20*(1,00*0,46 - 3,14*0,08*0,08) = 21,643277 =&gt; A _x000d_
plast DN200: 5,70*(1,00*0,51 - 3,14*0,105*0,105) = 2,709675 =&gt; B _x000d_
Celkem: (A+B) = 24,352952 =&gt; C</t>
  </si>
  <si>
    <t>plast DN150: 49,20*1,00*0,10 = 4,920000 =&gt; A _x000d_
plast DN200: 5,70*1,00*0,10 = 0,570000 =&gt; B _x000d_
Celkem: (A+B) = 5,490000 =&gt; C</t>
  </si>
  <si>
    <t>83434</t>
  </si>
  <si>
    <t>POTRUBÍ Z TRUB KAMENINOVÝCH DN DO 200MM</t>
  </si>
  <si>
    <t>svislé komínce přípojek: 6,00 = 6,000000 =&gt; A</t>
  </si>
  <si>
    <t>přípojky k UV_x000d_
na stoce B: 41,00 = 41,000000 =&gt; A</t>
  </si>
  <si>
    <t>SN 16</t>
  </si>
  <si>
    <t>přípojky k UV_x000d_
na stoce B: 8,20 = 8,200000 =&gt; A</t>
  </si>
  <si>
    <t>87434</t>
  </si>
  <si>
    <t>POTRUBÍ Z TRUB PLASTOVÝCH ODPADNÍCH DN DO 200MM</t>
  </si>
  <si>
    <t>přípojky k UV_x000d_
na stoce B: 5,70 = 5,700000 =&gt; A</t>
  </si>
  <si>
    <t>na stoce B: 19 = 19,000000 =&gt; A</t>
  </si>
  <si>
    <t>SORPČNÍ VPUST</t>
  </si>
  <si>
    <t>na stoce B: 3 = 3,000000 =&gt; A</t>
  </si>
  <si>
    <t>899522</t>
  </si>
  <si>
    <t>OBETONOVÁNÍ POTRUBÍ Z PROSTÉHO BETONU DO C12/15</t>
  </si>
  <si>
    <t>svislé komínce přípojek: 1,00 = 1,000000 =&gt; A</t>
  </si>
  <si>
    <t>DN150 - dle položky 87433.A,B: (41,00+8,20) = 49,200000 =&gt; A</t>
  </si>
  <si>
    <t>899642</t>
  </si>
  <si>
    <t>ZKOUŠKA VODOTĚSNOSTI POTRUBÍ DN DO 200MM</t>
  </si>
  <si>
    <t>DN200 - dle položky 87434: 5,70m = 5,700000 =&gt; A _x000d_
DN200 - svislé potrubí dle položky 83434: 6,00m = 6,000000 =&gt; B _x000d_
Celkem: (A+B) = 11,700000 =&gt; C</t>
  </si>
  <si>
    <t>dle položky 899632-899642: (41,00+8,20+6,00+5,70) = 60,900000 =&gt; A</t>
  </si>
  <si>
    <t>96687</t>
  </si>
  <si>
    <t>VYBOURÁNÍ ULIČNÍCH VPUSTÍ KOMPLETNÍCH</t>
  </si>
  <si>
    <t>vybourání stáv UV: 11 = 11,000000 =&gt; A</t>
  </si>
  <si>
    <t>969233</t>
  </si>
  <si>
    <t>VYBOURÁNÍ POTRUBÍ DN DO 150MM KANALIZAČ</t>
  </si>
  <si>
    <t>vybourání stáv přípojek DN150: 15,00 = 15,000000 =&gt; A</t>
  </si>
  <si>
    <t>302.1 - DEŠŤOVÁ KANALIZACE OBEC HAZLOV - KM 0,000-0,890</t>
  </si>
  <si>
    <t>Svislé konstrukce</t>
  </si>
  <si>
    <t>Přidružená stavební výroba</t>
  </si>
  <si>
    <t>přebytečná zemina dle položky 13173, 13273, 17411: ((243,236 +1112,253) -783,988)/2 = 285,750500 =&gt; A</t>
  </si>
  <si>
    <t>12110</t>
  </si>
  <si>
    <t>SEJMUTÍ ORNICE NEBO LESNÍ PŮDY</t>
  </si>
  <si>
    <t>Stoka A1: ((14,60*6,80+8,00*1,10+10,00*1,10)*0,15)/2 = 8,931000 =&gt; A</t>
  </si>
  <si>
    <t>ZEMINA Z DEPONIE</t>
  </si>
  <si>
    <t>natěžení a dovoz zeminy z deponie dle položky 17411: 783,988/2 = 391,994000 =&gt; A</t>
  </si>
  <si>
    <t>ORNICE Z DEPONIE</t>
  </si>
  <si>
    <t>natěžení a dovoz ornice z deponie dle položky 18230: 17,862/2 = 8,931000 =&gt; A</t>
  </si>
  <si>
    <t>12843</t>
  </si>
  <si>
    <t>PŘEDRCENÍ VÝKOPKU TŘ. II</t>
  </si>
  <si>
    <t>celková potřebná zemina dle položky 17411: 783,988m3 = 783,988000 =&gt; A _x000d_
odpočet dle položky 13173: -97,294m3 = -97,294000 =&gt; B _x000d_
odpočet dle položky 13273: -444,901m3 = -444,901000 =&gt; C _x000d_
Celkem: (A+B+C)/2 = 120,896500 =&gt; D</t>
  </si>
  <si>
    <t>13173</t>
  </si>
  <si>
    <t>HLOUBENÍ JAM ZAPAŽ I NEPAŽ TŘ. I</t>
  </si>
  <si>
    <t>retenční boxy: 14,60*6,80*2,60 = 258,128000 =&gt; A _x000d_
odpočet zpevněných ploch_x000d_
ornice: -14,60*6,80*0,15 = -14,892000 =&gt; B _x000d_
Celkem: A+B = 243,236000 =&gt; C _x000d_
v tř I předpoklad 40%: (243,236m3*0,4)/2 = 48,647200 =&gt; D</t>
  </si>
  <si>
    <t>13183</t>
  </si>
  <si>
    <t>HLOUBENÍ JAM ZAPAŽ I NEPAŽ TŘ II</t>
  </si>
  <si>
    <t>celkový výkop dle položky 13173, v tř II předpoklad 40%: (243,236m3*0,4)/2 = 48,647200 =&gt; A</t>
  </si>
  <si>
    <t>13193</t>
  </si>
  <si>
    <t>HLOUBENÍ JAM ZAPAŽ I NEPAŽ TŘ III</t>
  </si>
  <si>
    <t>celkový výkop dle položky 13173, v tř III předpoklad 20%, strojně 95%: (243,236m3*0,2*0,95)/2 = 23,107420 =&gt; A</t>
  </si>
  <si>
    <t>stoka A1 - plast DN250_x000d_
km 0,00000-0,00604: 6,04*2,41*1,10 = 16,012040 =&gt; A _x000d_
0,00604-0,00804: 2,00*(2,41+2,39)*0,5*1,10 = 5,280000 =&gt; B _x000d_
rozšíření pro šachty: 1,80*(1,80-1,10)*(2,41) = 3,036600 =&gt; C _x000d_
RN z plastových boxů_x000d_
plast DN300_x000d_
0,02004-0,02584: 5,80*(1,49+1,50)*0,5*1,10 = 9,538100 =&gt; D _x000d_
0,02584-0,03134: 5,50*(1,50+2,86)*0,5*1,10 = 13,189000 =&gt; E _x000d_
0,03134-0,03707: 5,73*(2,86+2,78)*0,5*1,10 = 17,774460 =&gt; F _x000d_
rozšíření pro šachty: 1,80*(1,80-1,10)*(1,50+2,78) = 5,392800 =&gt; G _x000d_
plast DN250_x000d_
0,03707-0,04983: 12,76*(2,28+1,99)*0,5*1,10 = 29,966860 =&gt; H _x000d_
0,04983-0,07356: 23,73*(1,99+1,94)*0,5*1,10 = 51,292395 =&gt; I _x000d_
0,07356-0,08974: 16,18*(1,79+1,77)*0,5*1,10 = 31,680440 =&gt; J _x000d_
0,08974-0,10951: 19,77*(1,77+2,10)*0,5*1,10 = 42,080445 =&gt; K _x000d_
0,10951-0,12681: 17,30*(2,10+2,40)*0,5*1,10 = 42,817500 =&gt; L _x000d_
0,12681-0,14666: 19,85*(2,40+2,60)*0,5*1,10 = 54,587500 =&gt; M _x000d_
0,14666-0,16518: 18,52*(2,60+2,60)*0,5*1,10 = 52,967200 =&gt; N _x000d_
0,16518-0,18581: 20,63*(2,60+2,63)*0,5*1,10 = 59,342195 =&gt; O _x000d_
0,18581-0,19673: 10,92*(2,63+2,60)*0,5*1,10 = 31,411380 =&gt; P _x000d_
0,19673-0,22862: 31,89*(2,60+2,80)*0,5*1,10 = 94,713300 =&gt; Q _x000d_
0,22862-0,25209: 23,47*(2,49+2,14)*0,5*1,10 = 59,766355 =&gt; R _x000d_
rozšíření pro šachty: 1,80*(1,80-1,10)*(1,99+1,94+1,77+2,10+2,40+2,60*3+2,80+2,14) = 28,904400 =&gt; S _x000d_
stoka A2 - plast DN250_x000d_
km 0,00000-0,02416: 24,16*(2,28+2,06)*0,5*1,10 = 57,669920 =&gt; T _x000d_
0,02416-0,04222: 18,06*(2,06+2,10)*0,5*1,10 = 41,321280 =&gt; U _x000d_
0,04222-0,06970: 27,48*(2,10+2,10)*0,5*1,10 = 63,478800 =&gt; V _x000d_
0,06970-0,09720: 27,50*(2,10+2,20)*0,5*1,10 = 65,037500 =&gt; W _x000d_
0,09720-0,12515: 27,95*(1,51+1,95)*0,5*1,10 = 53,188850 =&gt; X _x000d_
0,12515-0,15306: 27,91*(1,95+2,20)*0,5*1,10 = 63,704575 =&gt; Y _x000d_
0,15306-0,17567: 22,61*(2,20+2,30)*0,5*1,10 = 55,959750 =&gt; Z _x000d_
0,17567-0,19514: 19,47*(2,30+2,20)*0,5*1,10 = 48,188250 =&gt; AA _x000d_
0,19514-0,21954: 24,40*(2,20+2,20)*0,5*1,10 = 59,048000 =&gt; AB _x000d_
0,21954-0,25280: 33,26*(2,20+2,26)*0,5*1,10 = 81,586780 =&gt; AC _x000d_
0,25280-0,29333: 40,53*(2,26+2,16)*0,5*1,10 = 98,528430 =&gt; AD _x000d_
rozšíření pro šachty: 1,80*(1,80-1,10)*(2,10*2+2,20+1,95+2,20*3+2,26+2,16) = 24,406200 =&gt; AE _x000d_
odpočet zpevněných ploch_x000d_
komunikace dle stok_x000d_
A1: -(1,00*1,10+215,10*1,10)*0,44 = -104,592400 =&gt; AF _x000d_
A2: -(293,50*1,10)*0,44 = -142,054000 =&gt; AG _x000d_
ornice: -(8,00*1,10+10,00*1,10)*0,15 = -2,970000 =&gt; AH _x000d_
Celkem: A+B+C+D+E+F+G+H+I+J+K+L+M+N+O+P+Q+R+S+T+U+V+W+X+Y+Z+AA+AB+AC+AD+AE+AF+AG+AH = 1112,254905 =&gt; AI _x000d_
v tř I předpoklad 40%: (1112,253m3*0,40)/2 = 222,450600 =&gt; AJ</t>
  </si>
  <si>
    <t>celkový výkop dle položky 13273, v tř II předpoklad 40%: (1112,253m3*0,4)/2 = 222,450600 =&gt; A</t>
  </si>
  <si>
    <t>13293</t>
  </si>
  <si>
    <t>HLOUBENÍ RÝH ŠÍŘ DO 2M PAŽ I NEPAŽ TŘ. III</t>
  </si>
  <si>
    <t>celkový výkop dle položky 13273, v tř III předpoklad 20%, strojně 95%: (1112,253m3*0,2*0,95)/2 = 105,664035 =&gt; A</t>
  </si>
  <si>
    <t>13893</t>
  </si>
  <si>
    <t>DOLAMOVÁNÍ HLOUBENÝCH VYKOPÁVEK TŘ. III</t>
  </si>
  <si>
    <t>celkový výkop dle položky 13173, v tř III předpoklad 20%, dolamovnání 5%: 243,236m3*0,2*0,05 = 2,432360 =&gt; A _x000d_
celkový výkop dle položky 13273, v tř III předpoklad 20%, dolamovnání 5%: 1112,253m3*0,2*0,05 = 11,122530 =&gt; B _x000d_
Celkem: (A+B)/2 = 6,777445 =&gt; C</t>
  </si>
  <si>
    <t>uložení zeminy na deponii / skládku dle položky 13173, 13273: 243,236m3 +1112,253m3 = 1355,489000 =&gt; A _x000d_
uložení ornice na deponii del položky 12110: 17,862m3 = 17,862000 =&gt; B _x000d_
Celkem: (A+B)/2 = 686,675500 =&gt; C</t>
  </si>
  <si>
    <t>celkový výkop dle položky 13173, 13273: 243,236m3 +1112,253m3 = 1355,489000 =&gt; A _x000d_
vytlačená kubatura_x000d_
obsyp dle položky 17581: -326,693m3 = -326,693000 =&gt; B _x000d_
lože dle položky 45157 (pod potrubí): -58,707m3 = -58,707000 =&gt; C _x000d_
lože dle položky 21452: -19,856m3 = -19,856000 =&gt; D _x000d_
lože dle položky 45152: -3,024m3 = -3,024000 =&gt; E _x000d_
retenční boxy: -12,60*4,80*1,20 = -72,576000 =&gt; F _x000d_
plast DN250: -516,70*(3,14*0,135*0,135) = -29,568933 =&gt; G _x000d_
plast DN300: -17,00*(3,14*0,16*0,16) = -1,366528 =&gt; H _x000d_
šachty: -49,00*(3,14*0,62*0,62) -2,00*(3,14*0,30*0,30) = -59,708984 =&gt; I _x000d_
Celkem: (A+B+C+D+E+F+G+H+I)/2 = 391,994278 =&gt; J</t>
  </si>
  <si>
    <t>obsyp retenčních boxů: 13,00*5,20*1,40-12,60*4,80*1,20 = 22,064000 =&gt; A _x000d_
pro potrubí_x000d_
plast DN250: 516,70*(1,10*0,57 - 3,14*0,135*0,135) = 294,401967 =&gt; B _x000d_
plast DN300: 17,00*(1,10*0,62 - 3,14*0,16*0,16) = 10,227472 =&gt; C _x000d_
Celkem: (A+B+C)/2 = 163,346720 =&gt; D</t>
  </si>
  <si>
    <t>Stoka A1: ((14,60*6,80+8,00*1,10+10,00*1,10))/2 = 59,540000 =&gt; A</t>
  </si>
  <si>
    <t>18247</t>
  </si>
  <si>
    <t>OŠETŘOVÁNÍ TRÁVNÍKU</t>
  </si>
  <si>
    <t>dle položky 18241, předpoklad 4x: (119,08m2*4)/2 = 238,160000 =&gt; A</t>
  </si>
  <si>
    <t>183511</t>
  </si>
  <si>
    <t>CHEMICKÉ ODPLEVELENÍ CELOPLOŠNÉ</t>
  </si>
  <si>
    <t>dle položky 18241, předpoklad 1,5x: (119,08m2*1,5)/2 = 89,310000 =&gt; A</t>
  </si>
  <si>
    <t>21452</t>
  </si>
  <si>
    <t>SANAČNÍ VRSTVY Z KAMENIVA DRCENÉHO</t>
  </si>
  <si>
    <t>stoka A1 - pod akumulační boxy: (6,80*14,60*0,20)/2 = 9,928000 =&gt; A</t>
  </si>
  <si>
    <t>3 - Svislé konstrukce</t>
  </si>
  <si>
    <t>38611.R1</t>
  </si>
  <si>
    <t>KOMPL KONSTR JÍMEK Z DÍLCŮ Z PLASTOVÝCH</t>
  </si>
  <si>
    <t>AKUMULAČNÍ BOXY NAPŘ Q-BIC PLUS</t>
  </si>
  <si>
    <t>stoka A1 - akumulační boxy: (4,80*12,60*1,20)/2 = 36,288000 =&gt; A</t>
  </si>
  <si>
    <t>38611.R2</t>
  </si>
  <si>
    <t>KS</t>
  </si>
  <si>
    <t>AKUMULAČNÍ BOXY - REVIZNÍ ŠACHTY</t>
  </si>
  <si>
    <t>stoka A1 - 2/2 = 1,000000 =&gt; A</t>
  </si>
  <si>
    <t>45131A</t>
  </si>
  <si>
    <t>PODKLADNÍ A VÝPLŇOVÉ VRSTVY Z PROSTÉHO BETONU C20/25</t>
  </si>
  <si>
    <t>stoka A1 - za VO, pod dlažbu z lom kamene: (42,70m2*0,10)/2 = 2,135000 =&gt; A</t>
  </si>
  <si>
    <t>45152</t>
  </si>
  <si>
    <t>PODKLADNÍ A VÝPLŇOVÉ VRSTVY Z KAMENIVA DRCENÉHO</t>
  </si>
  <si>
    <t>stoka A1 - pod akumulační boxy: (4,80*12,60*0,05)/2 = 1,512000 =&gt; A</t>
  </si>
  <si>
    <t>pro potrubí_x000d_
plast DN250: 516,70*1,10*0,10 = 56,837000 =&gt; A _x000d_
plast DN300: 17,00*1,10*0,10 = 1,870000 =&gt; B _x000d_
stoka A1 - za VO, pod dlažbu z lom kamene: 42,70m2*0,10 = 4,270000 =&gt; C _x000d_
Celkem: (A+B+C)/2 = 31,488500 =&gt; D</t>
  </si>
  <si>
    <t>461315</t>
  </si>
  <si>
    <t>PATKY Z PROSTÉHO BETONU C30/37</t>
  </si>
  <si>
    <t>stoka A1 - práhy za VO: (0,50*(3,20m2+3,50m2))/2 = 1,675000 =&gt; A</t>
  </si>
  <si>
    <t>465512</t>
  </si>
  <si>
    <t>DLAŽBY Z LOMOVÉHO KAMENE NA MC</t>
  </si>
  <si>
    <t>stoka A1 - za VO: (42,70m2*0,20)/2 = 4,270000 =&gt; A</t>
  </si>
  <si>
    <t>7 - Přidružená stavební výroba</t>
  </si>
  <si>
    <t>711117</t>
  </si>
  <si>
    <t>IZOLACE BĚŽNÝCH KONSTRUKCÍ PROTI ZEMNÍ VLHKOSTI Z PE FÓLIÍ</t>
  </si>
  <si>
    <t>stoka A1 - akumulační boxy-obalení (strany + dno): (2*(4,80+12,60)*1,20 + 2*(4,80*12,60))/2 = 81,360000 =&gt; A</t>
  </si>
  <si>
    <t>711509</t>
  </si>
  <si>
    <t>OCHRANA IZOLACE NA POVRCHU TEXTILIÍ</t>
  </si>
  <si>
    <t>300G/M2</t>
  </si>
  <si>
    <t>500G/M2</t>
  </si>
  <si>
    <t>87444</t>
  </si>
  <si>
    <t>POTRUBÍ Z TRUB PLASTOVÝCH ODPADNÍCH DN DO 250MM</t>
  </si>
  <si>
    <t>stoka A1: 187,10m = 187,100000 =&gt; A _x000d_
stoka A2: 265,60m = 265,600000 =&gt; B _x000d_
Celkem: (A+B)/2 = 226,350000 =&gt; C</t>
  </si>
  <si>
    <t>stoka A1: 36,00m = 36,000000 =&gt; A _x000d_
stoka A2: 28,00m = 28,000000 =&gt; B _x000d_
Celkem: (A+B)/2 = 32,000000 =&gt; C</t>
  </si>
  <si>
    <t>87445</t>
  </si>
  <si>
    <t>POTRUBÍ Z TRUB PLASTOVÝCH ODPADNÍCH DN DO 300MM</t>
  </si>
  <si>
    <t>stoka A1: 17,00/2 = 8,500000 =&gt; A</t>
  </si>
  <si>
    <t>894145</t>
  </si>
  <si>
    <t>ŠACHTY KANALIZAČNÍ Z BETON DÍLCŮ NA POTRUBÍ DN DO 300MM</t>
  </si>
  <si>
    <t>NA POTRUBÍ DN250 - ŠACHTA DN1000</t>
  </si>
  <si>
    <t>stoka A1: 9ks = 9,000000 =&gt; A _x000d_
stoka A2: 8ks = 8,000000 =&gt; B _x000d_
Celkem: (A+B)/2 = 8,500000 =&gt; C</t>
  </si>
  <si>
    <t>NA POTRUBÍ DN300 - ŠACHTA DN1000</t>
  </si>
  <si>
    <t>stoka A1: 1/2 = 0,500000 =&gt; A</t>
  </si>
  <si>
    <t>896145</t>
  </si>
  <si>
    <t>SPADIŠTĚ KANALIZAČ Z BETON DÍLCŮ NA POTRUBÍ DN DO 300MM</t>
  </si>
  <si>
    <t>NA POTRUBÍ DN250</t>
  </si>
  <si>
    <t>stoka A1: 2ks = 2,000000 =&gt; A _x000d_
stoka A2: 1ks = 1,000000 =&gt; B _x000d_
Celkem: (A+B)/2 = 1,500000 =&gt; C</t>
  </si>
  <si>
    <t>NA POTRUBÍ DN300</t>
  </si>
  <si>
    <t>899652</t>
  </si>
  <si>
    <t>ZKOUŠKA VODOTĚSNOSTI POTRUBÍ DN DO 300MM</t>
  </si>
  <si>
    <t>plast DN250 - dle položky 87444.A+B: 452,70m +64,00m = 516,700000 =&gt; A _x000d_
plast DN300 - dle položky 87445: 17,00m = 17,000000 =&gt; B _x000d_
Celkem: (A+B)/2 = 266,850000 =&gt; C</t>
  </si>
  <si>
    <t>dle položky 899652: 533,70/2 = 266,850000 =&gt; A</t>
  </si>
  <si>
    <t>9181A5</t>
  </si>
  <si>
    <t>ČELA PROPUSTU Z TRUB DN DO 300MM Z BETONU DO C 30/37</t>
  </si>
  <si>
    <t>VO</t>
  </si>
  <si>
    <t>302.2 - DEŠŤOVÁ KANALIZACE OBEC HAZLOV - KM 0,890-KU</t>
  </si>
  <si>
    <t>přebytečná zemina dle položky 13173, 13273, 17411: ((193,20 +2017,957) -1671,955)/2 = 269,601000 =&gt; A</t>
  </si>
  <si>
    <t>VYBOURANÉ HMOTY - ZDIVO</t>
  </si>
  <si>
    <t>dle položky 96688: 13 *3,00/2 = 19,500000 =&gt; A</t>
  </si>
  <si>
    <t>dle položky 969257: 400,00 *0,408/2 = 81,600000 =&gt; A</t>
  </si>
  <si>
    <t>VYBOURANÉ HMOTY - KAMENIVO</t>
  </si>
  <si>
    <t>dle položky 11332: 3,667 *1,90/2 = 3,483650 =&gt; D</t>
  </si>
  <si>
    <t>11313</t>
  </si>
  <si>
    <t>ODSTRANĚNÍ KRYTU ZPEVNĚNÝCH PLOCH S ASFALTOVÝM POJIVEM</t>
  </si>
  <si>
    <t>POVINNÝ ODKUP ZHOTOVITELEM</t>
  </si>
  <si>
    <t>stoka B - asf chodník: ((2,00*1,45+9,60*1,10 +2m2*2ks)*0,04)/2 = 0,349200 =&gt; A</t>
  </si>
  <si>
    <t>stoka B - asf chodník: ((2,00*1,45+9,60*1,10 +2m2*2ks)*0,21)/2 = 1,833300 =&gt; A</t>
  </si>
  <si>
    <t>11511</t>
  </si>
  <si>
    <t>ČERPÁNÍ VODY DO 500 L/MIN</t>
  </si>
  <si>
    <t>HOD</t>
  </si>
  <si>
    <t>PŘEČERPÁVÁNÍ SPLAŠKOVÝCH VOD</t>
  </si>
  <si>
    <t>200/2 = 100,000000 =&gt; A</t>
  </si>
  <si>
    <t>natěžení a dovoz zeminy z deponie dle položky 17411: 1671,955/2 = 835,977500 =&gt; A</t>
  </si>
  <si>
    <t>celková potřebná zemina dle položky 17411: 1671,955m3 = 1671,955000 =&gt; A _x000d_
odpočet dle položky 13173: -77,28m3 = -77,280000 =&gt; B _x000d_
odpočet dle položky 13273: -807,183m3 = -807,183000 =&gt; C _x000d_
Celkem: (A+B+C)/2 = 393,746000 =&gt; D</t>
  </si>
  <si>
    <t>retence plast DN1200: 25,00*(2,50+3,21)*0,5*3,20 = 228,400000 =&gt; A _x000d_
odpočet zpevněných ploch_x000d_
komunikace: -25,00*3,20*0,44 = -35,200000 =&gt; B _x000d_
Celkem: A+B = 193,200000 =&gt; C _x000d_
v tř I předpoklad 40%: (193,20m3*0,4)/2 = 38,640000 =&gt; D</t>
  </si>
  <si>
    <t>celkový výkop dle položky 13173, v tř II předpoklad 40%: (193,20m3*0,4)/2 = 38,640000 =&gt; A</t>
  </si>
  <si>
    <t>celkový výkop dle položky 13173, v tř III předpoklad 20%, strojně 95%: (193,20*0,2*0,95)/2 = 18,354000 =&gt; A</t>
  </si>
  <si>
    <t>stoka B - plast DN300_x000d_
km 0,00000-0,00961: 9,61*(2,11+1,92)*0,5*1,10 = 21,300565 =&gt; A _x000d_
plast DN500_x000d_
0,00961-0,01486: 5,25*(1,78+1,79)*0,5*1,45 = 13,588313 =&gt; B _x000d_
0,01486-0,02846: 13,60*(1,79+1,98)*0,5*1,45 = 37,172200 =&gt; C _x000d_
rozšíření pro šachty: 1,80*(1,80-1,45)*(1,92+1,98) = 2,457000 =&gt; D _x000d_
plast DN600_x000d_
0,02846-0,04258: 14,12*(1,92+2,28)*0,5*1,63 = 48,332760 =&gt; E _x000d_
0,04258-0,05741: 14,83*(2,28+3,04)*0,5*1,63 = 64,299914 =&gt; F _x000d_
rozšíření pro šachty: 1,80*(1,80-1,63)*(2,28+3,04) = 1,627920 =&gt; G _x000d_
plast DN250_x000d_
0,05741-0,07884: 21,43*(2,26+2,47)*0,5*1,10 = 55,750145 =&gt; H _x000d_
0,07884-0,10020: 21,36*(1,97+2,59)*0,5*1,10 = 53,570880 =&gt; I _x000d_
0,10020-0,11237: 12,17*(1,99+2,20)*0,5*1,10 = 28,045765 =&gt; J _x000d_
0,11237-0,12196: 9,59*(2,20+2,25)*0,5*1,10 = 23,471525 =&gt; K _x000d_
0,12196-0,12773: 5,77*(2,25+2,40)*0,5*1,10 = 14,756775 =&gt; L _x000d_
trubní retence DN1200 viz hloubení jam_x000d_
0,15273-0,16267: 9,94*(2,45+2,20)*0,5*1,10 = 25,421550 =&gt; M _x000d_
0,16267-0,19213: 29,46*(2,10+2,44)*0,5*1,10 = 73,561620 =&gt; N _x000d_
0,19213-0,21274: 20,61*(2,44+2,70)*0,5*1,10 = 58,264470 =&gt; O _x000d_
0,21274-0,24113: 28,39*(2,30+2,40)*0,5*1,10 = 73,388150 =&gt; P _x000d_
0,24113-0,27113: 30,00*(2,10+2,10)*0,5*1,10 = 69,300000 =&gt; Q _x000d_
0,27113-0,31543: 44,30*(2,10+2,30)*0,5*1,10 = 107,206000 =&gt; R _x000d_
0,31543-0,32704: 11,61*(2,30+2,30)*0,5*1,10 = 29,373300 =&gt; S _x000d_
0,32704-0,34853: 21,49*(2,30+2,41)*0,5*1,10 = 55,669845 =&gt; T _x000d_
0,34853-0,36914: 20,61*(2,41+2,45)*0,5*1,10 = 55,090530 =&gt; U _x000d_
0,36914-0,40061: 31,47*(2,45+2,55)*0,5*1,10 = 86,542500 =&gt; V _x000d_
0,40061-0,42086: 20,25*(2,55+2,55)*0,5*1,10 = 56,801250 =&gt; W _x000d_
0,42086-0,45238: 31,52*(2,55+2,40)*0,5*1,10 = 85,813200 =&gt; X _x000d_
0,45238-0,49370: 41,32*(2,40+2,20)*0,5*1,10 = 104,539600 =&gt; Y _x000d_
0,49370-0,53003: 6,33*(2,20+2,00)*0,5*1,10 = 14,622300 =&gt; Z _x000d_
rozšíření pro šachty: 1,80*(1,80-1,10)*(2,47+2,59+2,20+2,25+2,28+2,20+2,44+2,70+2,59+2,10+2,30*2+2,45*2+2,55*2+2,40+2,20+2,00) = 56,725200 =&gt; AA _x000d_
přípojky DN150: 98,80*1,50*1,00 = 148,200000 =&gt; AB _x000d_
pro vybourání potrubí: 400,00*2,00*1,00 = 800,000000 =&gt; AC _x000d_
odpočet zpevněných ploch_x000d_
komunikace dle stok_x000d_
B: -(29,00*1,63+16,90*1,45+438,00*1,10)*0,44 -(2,00*1,45+9,60*1,1)*0,25 = -246,938000 =&gt; AD _x000d_
Celkem: A+B+C+D+E+F+G+H+I+J+K+L+M+N+O+P+Q+R+S+T+U+V+W+X+Y+Z+AA+AB+AC+AD = 2017,955277 =&gt; AE _x000d_
v tř I předpoklad 40%: (2017,957m3*0,40)/2 = 403,591400 =&gt; AF</t>
  </si>
  <si>
    <t>celkový výkop dle položky 13273, v tř II předpoklad 40%: (2017,957m3*0,4)/2 = 403,591400 =&gt; A</t>
  </si>
  <si>
    <t>celkový výkop dle položky 13273, v tř III předpoklad 20%, strojně 95%: (2017,957m3*0,2*0,95)/2 = 191,705915 =&gt; A</t>
  </si>
  <si>
    <t>celkový výkop dle položky 13173, v tř III předpoklad 20%, dolamovnání 5%: 193,20m3*0,2*0,05 = 1,932000 =&gt; A _x000d_
celkový výkop dle položky 13273, v tř III předpoklad 20%, dolamovnání 5%: 2017,957m3*0,2*0,05 = 20,179570 =&gt; B _x000d_
Celkem: (A+B)/2 = 11,055785 =&gt; C</t>
  </si>
  <si>
    <t>uložení zeminy na deponii / skládku dle položky 13173, 13273: (193,20 +2017,957)/2 = 1105,578500 =&gt; A</t>
  </si>
  <si>
    <t>celkový výkop dle položky 13173, 13273: 193,20m3 +2017,957m3 = 2211,157000 =&gt; A _x000d_
vytlačená kubatura_x000d_
obsyp dle položky 17581: -452,673m3 = -452,673000 =&gt; B _x000d_
lože dle položky 45157 (pod potrubí): -83,64m3 = -83,640000 =&gt; C _x000d_
plast DN150: -98,80*(3,14*0,08*0,08) = -1,985485 =&gt; D _x000d_
plast DN250: -447,60*(3,14*0,135*0,135) = -25,614581 =&gt; E _x000d_
plast DN300: -9,60*(3,14*0,16*0,16) = -0,771686 =&gt; F _x000d_
plast DN500: -18,90*(3,14*0,26*0,26) = -4,011790 =&gt; G _x000d_
plast DN600: -29,00*(3,14*0,32*0,32) = -9,324544 =&gt; H _x000d_
retence DN1200: -25,00*(3,14*0,65*0,65) = -33,166250 =&gt; I _x000d_
šachty: -54,24*(3,14*0,62*0,62) -2,90*(3,14*0,62*0,62) = -68,968894 =&gt; J _x000d_
zásyp po vybourání stáv potrubí: 400,00*(3,14*0,335*0,335) = 140,954600 =&gt; K _x000d_
Celkem: (A+B+C+D+E+F+G+H+I+J+K)/2 = 835,977685 =&gt; L</t>
  </si>
  <si>
    <t>pro potrubí_x000d_
plast DN150: 98,80*(1,00*0,46 - 3,14*0,08*0,08) = 43,462515 =&gt; A _x000d_
plast DN250: 447,60*(1,10*0,57 - 3,14*0,135*0,135) = 255,030619 =&gt; B _x000d_
plast DN300: 9,60*(1,10*0,62 - 3,14*0,16*0,16) = 5,775514 =&gt; C _x000d_
plast DN500: 18,90*(1,45*0,82 - 3,14*0,26*0,26) = 18,460310 =&gt; D _x000d_
plast DN600: 29,00*(1,63*0,94 - 3,14*0,32*0,32) = 35,109256 =&gt; E _x000d_
retence DN1200: 25,00*(3,20*1,60 - 3,14*0,65*0,65) = 94,833750 =&gt; F _x000d_
Celkem: (A+B+C+D+E+F)/2 = 226,335982 =&gt; G</t>
  </si>
  <si>
    <t>stoka B - asf chodník: ((2,00*1,45+9,60*1,10 +2m2*2ks))/2 = 8,730000 =&gt; A</t>
  </si>
  <si>
    <t>pro potrubí_x000d_
plast DN150: 98,80*1,00*0,10 = 9,880000 =&gt; A _x000d_
plast DN250: 447,60*1,10*0,10 = 49,236000 =&gt; B _x000d_
plast DN300: 9,60*1,10*0,10 = 1,056000 =&gt; C _x000d_
plast DN500: 18,90*1,45*0,10 = 2,740500 =&gt; D _x000d_
plast DN600: 29,00*1,63*0,10 = 4,727000 =&gt; E _x000d_
retence DN1200: 25,00*3,20*0,20 = 16,000000 =&gt; F _x000d_
Celkem: (A+B+C+D+E+F)/2 = 41,819750 =&gt; G</t>
  </si>
  <si>
    <t>stoka B - asf chodník: ((2,00*1,45+9,60*1,10 +2m2*2ks)*0,15)/2 = 1,309500 =&gt; A</t>
  </si>
  <si>
    <t>56360</t>
  </si>
  <si>
    <t>VOZOVKOVÉ VRSTVY Z RECYKLOVANÉHO MATERIÁLU</t>
  </si>
  <si>
    <t>stoka B - asf chodník: ((2,00*1,45+9,60*1,10 +2m2*2ks)*0,06)/2 = 0,523800 =&gt; A</t>
  </si>
  <si>
    <t>574A31</t>
  </si>
  <si>
    <t>ASFALTOVÝ BETON PRO OBRUSNÉ VRSTVY ACO 8 TL. 40MM</t>
  </si>
  <si>
    <t>stoka B - přepojení svodů: 98,80/2 = 49,400000 =&gt; A</t>
  </si>
  <si>
    <t>stoka B: 447,60/2 = 223,800000 =&gt; A</t>
  </si>
  <si>
    <t>stoka B: 9,60/2 = 4,800000 =&gt; A</t>
  </si>
  <si>
    <t>stoka B: 18,90/2 = 9,450000 =&gt; A</t>
  </si>
  <si>
    <t>87458</t>
  </si>
  <si>
    <t>POTRUBÍ Z TRUB PLAST ODPAD DN DO 600MM</t>
  </si>
  <si>
    <t>stoka B: 29,00/2 = 14,500000 =&gt; A</t>
  </si>
  <si>
    <t>87471.R1</t>
  </si>
  <si>
    <t>POTRUBÍ Z TRUB PLAST</t>
  </si>
  <si>
    <t>TRUBNÍ RETENCE DN1200 - KOMPLETNÍ PROVEDENÍ DLE PŘÍLOHY "TRUBNÍ RETENCE"</t>
  </si>
  <si>
    <t>stoka B: 25,00/2 = 12,500000 =&gt; A</t>
  </si>
  <si>
    <t>87471.R2</t>
  </si>
  <si>
    <t>VSTUPNÍ ŠACHTY DO TRUBNÍ RETENCE - KOMPLETNÍ PROVEDENÍ</t>
  </si>
  <si>
    <t>stoka B: 2/2 = 1,000000 =&gt; A</t>
  </si>
  <si>
    <t>stoka B: 13/2 = 6,500000 =&gt; A</t>
  </si>
  <si>
    <t>NA POTRUBÍ DN300 - ŠACHTA DN1500</t>
  </si>
  <si>
    <t>stoka B: 1/2 = 0,500000 =&gt; A</t>
  </si>
  <si>
    <t>894145.R</t>
  </si>
  <si>
    <t>NA POTRUBÍ DN250 - ŠACHTA DN1500 VČ VÍROVÉHO REGULÁTORU</t>
  </si>
  <si>
    <t>stoka B (ŠB9): 1/2 = 0,500000 =&gt; A</t>
  </si>
  <si>
    <t>894157.R</t>
  </si>
  <si>
    <t>ŠACHTY KANALIZAČNÍ Z BETON DÍLCŮ NA POTRUBÍ DN DO 500MM</t>
  </si>
  <si>
    <t>ŠACHTA DN1500 VČ VÍROVÉHO REGULÁTORU</t>
  </si>
  <si>
    <t>stoka B (ŠB1): 1/2 = 0,500000 =&gt; A</t>
  </si>
  <si>
    <t>894158</t>
  </si>
  <si>
    <t>ŠACHTY KANALIZAČNÍ Z BETON DÍLCŮ NA POTRUBÍ DN DO 600MM</t>
  </si>
  <si>
    <t>stoka B: 5/2 = 2,500000 =&gt; A</t>
  </si>
  <si>
    <t>896158</t>
  </si>
  <si>
    <t>SPADIŠTĚ KANALIZAČ Z BETON DÍLCŮ NA POTRUBÍ DN DO 600MM</t>
  </si>
  <si>
    <t>DN150 - dle položky 87433: 98,80/2 = 49,400000 =&gt; A</t>
  </si>
  <si>
    <t>plast DN250 - dle položky 87444.A: 447,60m = 447,600000 =&gt; A _x000d_
plast DN300 - dle položky 87445: 9,60m = 9,600000 =&gt; B _x000d_
Celkem: (A+B)/2 = 228,600000 =&gt; C</t>
  </si>
  <si>
    <t>DN500 - dle položky 87457: 18,90m = 18,900000 =&gt; A _x000d_
DN600 - dle položky 87458: 29,00m = 29,000000 =&gt; B _x000d_
Celkem: (A+B)/2 = 23,950000 =&gt; C</t>
  </si>
  <si>
    <t>dle položky 899632-899672: (98,80 +457,20 +47,90)/2 = 301,950000 =&gt; A</t>
  </si>
  <si>
    <t>96688</t>
  </si>
  <si>
    <t>VYBOURÁNÍ KANALIZAČ ŠACHET KOMPLETNÍCH</t>
  </si>
  <si>
    <t>vybourání stáv šachet: 12ks = 12,000000 =&gt; A _x000d_
vybourání stáv šachty - ŠSTÁV: 1ks = 1,000000 =&gt; B _x000d_
Celkem: (A+B)/2 = 6,500000 =&gt; C</t>
  </si>
  <si>
    <t>969257</t>
  </si>
  <si>
    <t>VYBOURÁNÍ POTRUBÍ DN DO 500MM KANALIZAČ</t>
  </si>
  <si>
    <t>vybourání stáv potrubí: 400,00/2 = 200,000000 =&gt; A</t>
  </si>
  <si>
    <t>321.1 - PŘELOŽKA VODOVODU - KM 0,000-0,890</t>
  </si>
  <si>
    <t>přebytečná zemina dle položky 13273, 17411: 1430,021m3 -1128,976m3 = 301,045000 =&gt; A</t>
  </si>
  <si>
    <t>dle položky 96912: 374,00m *0,003t/m = 1,122000 =&gt; A _x000d_
dle položky 969133: 153,00m *0,007t/m = 1,071000 =&gt; B _x000d_
Celkem: A+B = 2,193000 =&gt; C</t>
  </si>
  <si>
    <t>01431</t>
  </si>
  <si>
    <t>POPLATKY ZA VYPUŠTĚNOU VODU</t>
  </si>
  <si>
    <t>PŘEDPOKLAD 3M3</t>
  </si>
  <si>
    <t>01441</t>
  </si>
  <si>
    <t>POPLATKY ZA NÁHRADNÍ ZÁSOBOVÁNÍ VODOU</t>
  </si>
  <si>
    <t>PROVIZORNÍ VODOVOD DN80 O CELKOVÉ NUTNÉ DÉLCE 525M (REALIZOVANÝ NA ETAPY) - KOMPLETNÍ PROVEDENÍ</t>
  </si>
  <si>
    <t>natěžení a dovoz zeminy z deponie dle položky 17411: 1128,976m3 = 1128,976000 =&gt; A</t>
  </si>
  <si>
    <t>celková potřebná kubatura dle položky 17411: 1128,976m3 = 1128,976000 =&gt; A _x000d_
odpočet dle položky 13273: -1001,015m3 = -1001,015000 =&gt; B _x000d_
Celkem: A+B = 127,961000 =&gt; C</t>
  </si>
  <si>
    <t>hl řad - plast DN150_x000d_
0,49385-0,52791: 34,06*(1,80+1,60)*0,5*1,10 = 63,692200 =&gt; A _x000d_
0,52791-0,58696: 59,05*(1,60+1,60)*0,5*1,10 = 103,928000 =&gt; B _x000d_
0,58696-0,61306: 26,10*(1,60+1,90)*0,5*1,10 = 50,242500 =&gt; C _x000d_
0,61306-0,63777: 24,71*(1,90+2,10)*0,5*1,10 = 54,362000 =&gt; D _x000d_
0,63777-0,64504: 7,27*(2,10+2,10)*0,5*1,10 = 16,793700 =&gt; E _x000d_
plast DN100_x000d_
0,64504-0,66182: 16,78*(2,10+2,10)*0,5*1,00 = 35,238000 =&gt; F _x000d_
0,66182-0,69807: 36,25*(2,10+1,60)*0,5*1,00 = 67,062500 =&gt; G _x000d_
0,69807-0,72771: 29,64*(1,60+1,60)*0,5*1,00 = 47,424000 =&gt; H _x000d_
0,72771-0,72983: 2,12*(1,60+1,60)*0,5*1,00 = 3,392000 =&gt; I _x000d_
0,72983-0,74811: 18,28*(1,60+1,60)*0,5*1,00 = 29,248000 =&gt; J _x000d_
0,74811-0,80561: 57,50*(1,60+1,60)*0,5*1,00 = 92,000000 =&gt; K _x000d_
0,80561-0,83592: 30,31*(1,60+1,60)*0,5*1,00 = 48,496000 =&gt; L _x000d_
0,83592-0,87173: 35,81*(1,60+1,75)*0,5*1,00 = 59,981750 =&gt; M _x000d_
0,87173-0,89350: 21,77*(1,75+1,75)*0,5*1,00 = 38,097500 =&gt; N _x000d_
0,89350-0,91964: 26,14*(1,75+1,56)*0,5*1,00 = 43,261700 =&gt; O _x000d_
0,91964-0,93127: 11,63*(1,56+1,60)*0,5*1,00 = 18,375400 =&gt; P _x000d_
0,93127-0,98651: 55,24*(1,60+1,60)*0,5*1,00 = 88,384000 =&gt; Q _x000d_
0,98651-1,00104: 14,53*(1,60+1,64)*0,5*1,00 = 23,538600 =&gt; R _x000d_
1,00104-1,01794: 16,90*(1,64+1,60)*0,5*1,00 = 27,378000 =&gt; S _x000d_
přepoje DN100: 7,50*1,50*1,00 = 11,250000 =&gt; T _x000d_
přepoje DN80: 4,00*1,50*1,00 = 6,000000 =&gt; U _x000d_
přepoje d63: 4,50*1,50*1,00 = 6,750000 =&gt; V _x000d_
přípojky d32: 25,00*1,50*1,00 = 37,500000 =&gt; W _x000d_
výkop pro rušené potrubí: (153,00+374,00-75,00-17,70)*1,60*1,00 = 694,880000 =&gt; X _x000d_
odpočet zpevněných ploch_x000d_
komunikace: -151,20*1,10*0,44 -372,90*1,00*0,44 = -237,256800 =&gt; Y _x000d_
Celkem: A+B+C+D+E+F+G+H+I+J+K+L+M+N+O+P+Q+R+S+T+U+V+W+X+Y = 1430,019050 =&gt; Z _x000d_
v tř I předpoklad 70%: 1430,021m3*0,70 = 1001,014700 =&gt; AA</t>
  </si>
  <si>
    <t>celkový výkop dle položky 13273, v tř II předpoklad 30%: 1430,021m3*0,30 = 429,006300 =&gt; A</t>
  </si>
  <si>
    <t>uložení zeminy na deponii / skládku dle položky 13273: 1430,021m3 = 1430,021000 =&gt; A</t>
  </si>
  <si>
    <t>celkový výkop dle položky 13273: 1430,021m3 = 1430,021000 =&gt; A _x000d_
vytlačená kubatura_x000d_
obsyp dle položky 17581: -237,25m3 = -237,250000 =&gt; B _x000d_
lože dle položky 45157: -58,022m3 = -58,022000 =&gt; C _x000d_
plast DN100: -380,40*(3,14*0,055*0,055) = -3,613229 =&gt; D _x000d_
plast DN150: -151,20*(3,14*0,08*0,08) = -3,038515 =&gt; E _x000d_
bloky dle položky 451315: -4,68m3 = -4,680000 =&gt; F _x000d_
dodatečný zásyp po vybouraném potrubí (mimo trasu nového potrubí): (153,00-17,70)*(3,14*0,08*0,08)+(374,00-75,00)*(3,14*0,055*0,055) = 5,559040 =&gt; G _x000d_
Celkem: A+B+C+D+E+F+G = 1128,976296 =&gt; H</t>
  </si>
  <si>
    <t>plast d32: 25,00*(1,00*0,33) = 8,250000 =&gt; A _x000d_
plast d63: 4,50*(1,00*0,36) = 1,620000 =&gt; B _x000d_
plast DN80: 4,00*(1,00*0,39) = 1,560000 =&gt; C _x000d_
plast DN100: 380,40*(1,00*0,41 - 3,14*0,055*0,055) = 152,350771 =&gt; D _x000d_
plast DN150: 151,20*(1,10*0,46 - 3,14*0,08*0,08) = 73,468685 =&gt; E _x000d_
Celkem: A+B+C+D+E = 237,249456 =&gt; F</t>
  </si>
  <si>
    <t>451315</t>
  </si>
  <si>
    <t>PODKLADNÍ A VÝPLŇOVÉ VRSTVY Z PROSTÉHO BETONU C30/37</t>
  </si>
  <si>
    <t>BLOKY</t>
  </si>
  <si>
    <t>dle kladečského schéma_x000d_
blok B1: 2ks*0,60m3 = 1,200000 =&gt; A _x000d_
blok B3: 1ks*0,60m3 = 0,600000 =&gt; B _x000d_
blok B4: 1ks*0,24m3 = 0,240000 =&gt; C _x000d_
blok B5: 1ks*0,24m3 = 0,240000 =&gt; D _x000d_
blok B6: 4ks*0,24m3 = 0,960000 =&gt; E _x000d_
blok B7: 6ks*0,24m3 = 1,440000 =&gt; F _x000d_
Celkem: A+B+C+D+E+F = 4,680000 =&gt; G</t>
  </si>
  <si>
    <t>plast d32: 25,00*1,00*0,10 = 2,500000 =&gt; A _x000d_
plast d63: 4,50*1,00*0,10 = 0,450000 =&gt; B _x000d_
plast DN80: 4,00*1,00*0,10 = 0,400000 =&gt; C _x000d_
plast DN100: 380,40*1,00*0,10 = 38,040000 =&gt; D _x000d_
plast DN150: 151,20*1,10*0,10 = 16,632000 =&gt; E _x000d_
Celkem: A+B+C+D+E = 58,022000 =&gt; F</t>
  </si>
  <si>
    <t>85115.R</t>
  </si>
  <si>
    <t>POTRUBÍ Z TRUB LITINOVÝCH TLAKOVÝCH HRDLOVÝCH DN DO 50MM - TVAROVKY</t>
  </si>
  <si>
    <t>MULTITOLERANČNÍ SPOJKA DN50</t>
  </si>
  <si>
    <t>dle kladečského schéma: 2ks = 2,000000 =&gt; A</t>
  </si>
  <si>
    <t>85126.R</t>
  </si>
  <si>
    <t>POTRUBÍ Z TRUB LITINOVÝCH TLAKOVÝCH HRDLOVÝCH DN DO 80MM - TVAROVKY</t>
  </si>
  <si>
    <t>MULTITOLERANČNÍ SPOJKA DN80</t>
  </si>
  <si>
    <t>dle kladečského schéma: 3ks = 3,000000 =&gt; A</t>
  </si>
  <si>
    <t>85226.R1</t>
  </si>
  <si>
    <t>POTRUBÍ Z TRUB LITINOVÝCH TLAKOVÝCH PŘÍRUBOVÝCH DN DO 80MM - TVAROVKY</t>
  </si>
  <si>
    <t>PPL DN80</t>
  </si>
  <si>
    <t>dle kladečského schéma: 6ks = 6,000000 =&gt; A</t>
  </si>
  <si>
    <t>85227.R1</t>
  </si>
  <si>
    <t>POTRUBÍ Z TRUB LITINOVÝCH TLAKOVÝCH PŘÍRUBOVÝCH DN DO 100MM - TVAROVKY</t>
  </si>
  <si>
    <t>T-KUS DN100/100</t>
  </si>
  <si>
    <t>dle kladečského schéma: 1ks = 1,000000 =&gt; A</t>
  </si>
  <si>
    <t>85227.R2</t>
  </si>
  <si>
    <t>T-KUS DN100/80</t>
  </si>
  <si>
    <t>dle kladečského schéma: 4ks = 4,000000 =&gt; A</t>
  </si>
  <si>
    <t>85227.R3</t>
  </si>
  <si>
    <t>T-KUS DN100/50</t>
  </si>
  <si>
    <t>85227.R4</t>
  </si>
  <si>
    <t>ZASLEPOVACÍ PŘÍRUBA DN100</t>
  </si>
  <si>
    <t>85233.R2</t>
  </si>
  <si>
    <t>POTRUBÍ Z TRUB LITINOVÝCH TLAKOVÝCH PŘÍRUBOVÝCH DN DO 150MM - TVAROVKY</t>
  </si>
  <si>
    <t>T-KUS DN150/80</t>
  </si>
  <si>
    <t>85233.R3</t>
  </si>
  <si>
    <t>T-KUS DN150/50</t>
  </si>
  <si>
    <t>87313</t>
  </si>
  <si>
    <t>POTRUBÍ Z TRUB PLASTOVÝCH TLAKOVÝCH SVAŘOVANÝCH DN DO 25MM</t>
  </si>
  <si>
    <t>D32</t>
  </si>
  <si>
    <t>přípojky vč posunutí přípojky: 25,00m = 25,000000 =&gt; A</t>
  </si>
  <si>
    <t>87315</t>
  </si>
  <si>
    <t>POTRUBÍ Z TRUB PLASTOVÝCH TLAKOVÝCH SVAŘOVANÝCH DN DO 50MM</t>
  </si>
  <si>
    <t>D63</t>
  </si>
  <si>
    <t>propoje: 4,50m = 4,500000 =&gt; A</t>
  </si>
  <si>
    <t>87326</t>
  </si>
  <si>
    <t>POTRUBÍ Z TRUB PLASTOVÝCH TLAKOVÝCH SVAŘOVANÝCH DN DO 80MM</t>
  </si>
  <si>
    <t>propoje: 4,00m = 4,000000 =&gt; A</t>
  </si>
  <si>
    <t>87327</t>
  </si>
  <si>
    <t>POTRUBÍ Z TRUB PLASTOVÝCH TLAKOVÝCH SVAŘOVANÝCH DN DO 100MM</t>
  </si>
  <si>
    <t>hl. řad: 372,90m = 372,900000 =&gt; A _x000d_
propoje: 7,50m = 7,500000 =&gt; B _x000d_
Celkem: A+B = 380,400000 =&gt; C</t>
  </si>
  <si>
    <t>87333</t>
  </si>
  <si>
    <t>POTRUBÍ Z TRUB PLASTOVÝCH TLAKOVÝCH SVAŘOVANÝCH DN DO 150MM</t>
  </si>
  <si>
    <t>hl. řad: 151,20m = 151,200000 =&gt; A</t>
  </si>
  <si>
    <t>891113</t>
  </si>
  <si>
    <t>ŠOUPÁTKA DN DO 25MM</t>
  </si>
  <si>
    <t>ROHOVÝ VENTIL</t>
  </si>
  <si>
    <t>dle kladečského schéma: 9ks = 9,000000 =&gt; A</t>
  </si>
  <si>
    <t>891115</t>
  </si>
  <si>
    <t>ŠOUPÁTKA DN DO 50MM</t>
  </si>
  <si>
    <t>891126</t>
  </si>
  <si>
    <t>ŠOUPÁTKA DN DO 80MM</t>
  </si>
  <si>
    <t>dle kladečského schéma: 7ks = 7,000000 =&gt; A</t>
  </si>
  <si>
    <t>891127</t>
  </si>
  <si>
    <t>ŠOUPÁTKA DN DO 100MM</t>
  </si>
  <si>
    <t>891133</t>
  </si>
  <si>
    <t>ŠOUPÁTKA DN DO 150MM</t>
  </si>
  <si>
    <t>891426</t>
  </si>
  <si>
    <t>HYDRANTY PODZEMNÍ DN 80MM</t>
  </si>
  <si>
    <t>VČ POKLOPU</t>
  </si>
  <si>
    <t>891827</t>
  </si>
  <si>
    <t>NAVRTÁVACÍ PASY DN DO 100MM</t>
  </si>
  <si>
    <t>NAVRTÁVACÍ PAS 100/1"</t>
  </si>
  <si>
    <t>dle kladečského schéma: 5ks = 5,000000 =&gt; A</t>
  </si>
  <si>
    <t>891833</t>
  </si>
  <si>
    <t>NAVRTÁVACÍ PASY DN DO 150MM</t>
  </si>
  <si>
    <t>NAVRTÁVACÍ PAS 160/1"</t>
  </si>
  <si>
    <t>891915</t>
  </si>
  <si>
    <t>ZEMNÍ SOUPRAVY DN DO 50MM S POKLOPEM</t>
  </si>
  <si>
    <t>NA PŘÍPOJKY K ROHOVÝM VENTILŮM</t>
  </si>
  <si>
    <t>PRO ŠOUPĚ DN50</t>
  </si>
  <si>
    <t>891926</t>
  </si>
  <si>
    <t>ZEMNÍ SOUPRAVY DN DO 80MM S POKLOPEM</t>
  </si>
  <si>
    <t>891927</t>
  </si>
  <si>
    <t>ZEMNÍ SOUPRAVY DN DO 100MM S POKLOPEM</t>
  </si>
  <si>
    <t>891933</t>
  </si>
  <si>
    <t>ZEMNÍ SOUPRAVY DN DO 150MM S POKLOPEM</t>
  </si>
  <si>
    <t>899308</t>
  </si>
  <si>
    <t>DOPLŇKY NA POTRUBÍ - SIGNALIZAČ VODIČ</t>
  </si>
  <si>
    <t>d32 - dle položky 87313: 25,00m = 25,000000 =&gt; A _x000d_
d63 - dle položky 87315: 4,50m = 4,500000 =&gt; B _x000d_
DN80 - dle položky 87326: 4,00m = 4,000000 =&gt; C _x000d_
DN100 - dle položky 87327: 380,40m = 380,400000 =&gt; D _x000d_
DN150 - dle položky 87333: 151,20m = 151,200000 =&gt; E _x000d_
Celkem: A+B+C+D+E = 565,100000 =&gt; F</t>
  </si>
  <si>
    <t>899309</t>
  </si>
  <si>
    <t>DOPLŇKY NA POTRUBÍ - VÝSTRAŽNÁ FÓLIE</t>
  </si>
  <si>
    <t>89941</t>
  </si>
  <si>
    <t>VÝŘEZ, VÝSEK, ÚTES NA POTRUBÍ DN DO 80MM</t>
  </si>
  <si>
    <t>napojení na stáv řad: 4ks = 4,000000 =&gt; A</t>
  </si>
  <si>
    <t>899611</t>
  </si>
  <si>
    <t>TLAKOVÉ ZKOUŠKY POTRUBÍ DN DO 80MM</t>
  </si>
  <si>
    <t>d32 - dle položky 87313: 25,00m = 25,000000 =&gt; A _x000d_
d63 - dle položky 87315: 4,50m = 4,500000 =&gt; B _x000d_
DN80 - dle položky 87326: 4,00m = 4,000000 =&gt; C _x000d_
Celkem: A+B+C = 33,500000 =&gt; D</t>
  </si>
  <si>
    <t>899621</t>
  </si>
  <si>
    <t>TLAKOVÉ ZKOUŠKY POTRUBÍ DN DO 100MM</t>
  </si>
  <si>
    <t>DN100 - dle položky 87327: 380,40m = 380,400000 =&gt; A</t>
  </si>
  <si>
    <t>899631</t>
  </si>
  <si>
    <t>TLAKOVÉ ZKOUŠKY POTRUBÍ DN DO 150MM</t>
  </si>
  <si>
    <t>DN150 - dle položky 87333: 151,20m = 151,200000 =&gt; A</t>
  </si>
  <si>
    <t>89971</t>
  </si>
  <si>
    <t>PROPLACH A DEZINFEKCE VODOVODNÍHO POTRUBÍ DN DO 80MM</t>
  </si>
  <si>
    <t>d32 - dle položky 87313: 25,00m = 25,000000 =&gt; A _x000d_
d63 - dle položky 87315: 4,50m = 4,500000 =&gt; B _x000d_
DN80 - dle položky 87326: 4,00m = 4,000000 =&gt; C _x000d_
proplach navazujících úseků: 615,00m = 615,000000 =&gt; D _x000d_
Celkem: A+B+C+D = 648,500000 =&gt; E</t>
  </si>
  <si>
    <t>89972</t>
  </si>
  <si>
    <t>PROPLACH A DEZINFEKCE VODOVODNÍHO POTRUBÍ DN DO 100MM</t>
  </si>
  <si>
    <t>89973</t>
  </si>
  <si>
    <t>PROPLACH A DEZINFEKCE VODOVODNÍHO POTRUBÍ DN DO 150MM</t>
  </si>
  <si>
    <t>96912</t>
  </si>
  <si>
    <t>VYBOURÁNÍ POTRUBÍ DN DO 100MM VODOVODNÍCH</t>
  </si>
  <si>
    <t>vybourání stáv potrubí: 374,00m = 374,000000 =&gt; A</t>
  </si>
  <si>
    <t>969133</t>
  </si>
  <si>
    <t>VYBOURÁNÍ POTRUBÍ DN DO 150MM VODOVODNÍCH</t>
  </si>
  <si>
    <t>vybourání stáv potrubí: 153,00m = 153,000000 =&gt; A</t>
  </si>
  <si>
    <t>321.2 - PŘELOŽKA VODOVODU - KM 0,890-KU</t>
  </si>
  <si>
    <t>přebytečná zemina dle položky 13273, 17411: 1507,595m3 -1199,236m3 = 308,359000 =&gt; A</t>
  </si>
  <si>
    <t>dle položky 969133: 495,00m *0,007t/m = 3,465000 =&gt; A</t>
  </si>
  <si>
    <t>PROVIZORNÍ VODOVOD DN80 O CELKOVÉ NUTNÉ DÉLCE 495M (REALIZOVANÝ NA ETAPY) - KOMPLETNÍ PROVEDENÍ</t>
  </si>
  <si>
    <t>natěžení a dovoz zeminy z deponie dle položky 17411: 1199,236m3 = 1199,236000 =&gt; A</t>
  </si>
  <si>
    <t>celková potřebná kubatura dle položky 17411: 1199,236m3 = 1199,236000 =&gt; A _x000d_
odpočet dle položky 13273: -1055,317m3 = -1055,317000 =&gt; B _x000d_
Celkem: A+B = 143,919000 =&gt; C</t>
  </si>
  <si>
    <t>hl řad - plast DN150_x000d_
km 0,00000-0,00510: 5,10*(1,60+1,63)*0,5*1,10 = 9,060150 =&gt; A _x000d_
0,005100-0,02530: 20,20*(1,63+1,90)*0,5*1,10 = 39,218300 =&gt; B _x000d_
0,02530-0,03935: 14,05*(1,90+1,70)*0,5*1,10 = 27,819000 =&gt; C _x000d_
0,03935-0,05562: 16,27*(1,70+2,12)*0,5*1,10 = 34,183270 =&gt; D _x000d_
0,05562-0,06230: 6,68*(2,12+2,22)*0,5*1,10 = 15,945160 =&gt; E _x000d_
0,06230-0,07490: 12,60*(2,22+2,02)*0,5*1,10 = 29,383200 =&gt; F _x000d_
0,07490-0,11415: 39,25*(2,02+2,00)*0,5*1,10 = 86,781750 =&gt; G _x000d_
0,11415-0,12552: 11,37*(2,00+1,83)*0,5*1,10 = 23,950905 =&gt; H _x000d_
0,12552-0,15380: 28,28*(1,83+1,60)*0,5*1,10 = 53,350220 =&gt; I _x000d_
0,15380-0,18457: 30,77*(1,60+1,84)*0,5*1,10 = 58,216840 =&gt; J _x000d_
0,18457-0,20315: 18,58*(1,84+1,80)*0,5*1,10 = 37,197160 =&gt; K _x000d_
0,20315-0,23278: 29,63*(1,80+2,10)*0,5*1,10 = 63,556350 =&gt; L _x000d_
0,23278-0,27108: 38,30*(2,10+2,30)*0,5*1,10 = 92,686000 =&gt; M _x000d_
0,27108-0,28399: 12,91*(2,30+2,10)*0,5*1,10 = 31,242200 =&gt; N _x000d_
0,28399-0,29246: 8,47*(2,10+1,60)*0,5*1,10 = 17,236450 =&gt; O _x000d_
0,29246-0,33131: 38,85*(1,60+1,60)*0,5*1,10 = 68,376000 =&gt; P _x000d_
0,33131-0,36255: 31,24*(1,60+1,80)*0,5*1,10 = 58,418800 =&gt; Q _x000d_
0,36255-0,39540: 32,85*(1,80+2,00)*0,5*1,10 = 68,656500 =&gt; R _x000d_
0,39540-0,43275: 37,35*(2,00+1,85)*0,5*1,10 = 79,088625 =&gt; S _x000d_
0,43275-0,49385: 61,10*(1,85+1,80)*0,5*1,10 = 122,658250 =&gt; T _x000d_
přepoje DN80: 4,50*1,50*1,00 = 6,750000 =&gt; U _x000d_
přípojky d32: 15,00*1,50*1,00 = 22,500000 =&gt; V _x000d_
výkop pro rušené potrubí: (495,00-57,30)*1,60*1,00 = 700,320000 =&gt; W _x000d_
odpočet zpevněných ploch_x000d_
komunikace: -493,80*1,10*0,44 = -238,999200 =&gt; X _x000d_
Celkem: A+B+C+D+E+F+G+H+I+J+K+L+M+N+O+P+Q+R+S+T+U+V+W+X = 1507,595930 =&gt; Y _x000d_
v tř I předpoklad 70%: 1507,595m3*0,70 = 1055,316500 =&gt; Z</t>
  </si>
  <si>
    <t>celkový výkop dle položky 13273, v tř II předpoklad 30%: 1507,595m3*0,30 = 452,278500 =&gt; A</t>
  </si>
  <si>
    <t>uložení zeminy na deponii / skládku dle položky 13273: 1507,595m3 = 1507,595000 =&gt; A</t>
  </si>
  <si>
    <t>celkový výkop dle položky 13273: 1507,595m3 = 1507,595000 =&gt; A _x000d_
vytlačená kubatura_x000d_
obsyp dle položky 17581: -246,644m3 = -246,644000 =&gt; B _x000d_
lože dle položky 45157: -56,268m3 = -56,268000 =&gt; C _x000d_
plast DN150: -493,80*(3,14*0,08*0,08) = -9,923405 =&gt; D _x000d_
bloky dle položky 451315: -4,32m3 = -4,320000 =&gt; E _x000d_
dodatečný zásyp po vybouraném potrubí (mimo trasu nového potrubí): (495,00-57,30)*(3,14*0,08*0,08) = 8,796019 =&gt; F _x000d_
Celkem: A+B+C+D+E+F = 1199,235614 =&gt; G</t>
  </si>
  <si>
    <t>plast d32: 15,00*(1,00*0,33) = 4,950000 =&gt; A _x000d_
plast DN80: 4,50*(1,00*0,39) = 1,755000 =&gt; B _x000d_
plast DN150: 493,80*(1,10*0,46 - 3,14*0,08*0,08) = 239,939395 =&gt; C _x000d_
Celkem: A+B+C = 246,644395 =&gt; D</t>
  </si>
  <si>
    <t>dle kladečského schéma_x000d_
blok B1: 4s*0,60m3 = 2,400000 =&gt; A _x000d_
blok B2: 2ks*0,60m3 = 1,200000 =&gt; B _x000d_
blok B7: 3ks*0,24m3 = 0,720000 =&gt; C _x000d_
Celkem: A+B+C = 4,320000 =&gt; D</t>
  </si>
  <si>
    <t>plast d32: 15,00*1,00*0,10 = 1,500000 =&gt; A _x000d_
plast DN80: 4,50*1,00*0,10 = 0,450000 =&gt; B _x000d_
plast DN150: 493,80*1,10*0,10 = 54,318000 =&gt; C _x000d_
Celkem: A+B+C = 56,268000 =&gt; D</t>
  </si>
  <si>
    <t>85127.R</t>
  </si>
  <si>
    <t>POTRUBÍ Z TRUB LITINOVÝCH TLAKOVÝCH HRDLOVÝCH DN DO 100MM - TVAROVKY</t>
  </si>
  <si>
    <t>MULTITOLERANČNÍ SPOJKA DN100</t>
  </si>
  <si>
    <t>85133.R</t>
  </si>
  <si>
    <t>POTRUBÍ Z TRUB LITINOVÝCH TLAKOVÝCH HRDLOVÝCH DN DO 150MM - TVAROVKY</t>
  </si>
  <si>
    <t>MULTITOLERANČNÍ SPOJKA DN150</t>
  </si>
  <si>
    <t>85226.R2</t>
  </si>
  <si>
    <t>TP DN80 DÉLKY 0,5M</t>
  </si>
  <si>
    <t>85233.R1</t>
  </si>
  <si>
    <t>T-KUS DN150/100</t>
  </si>
  <si>
    <t>přípojky vč posunutí přípojky: 15,00m = 15,000000 =&gt; A</t>
  </si>
  <si>
    <t>hl. řad: 493,80m = 493,800000 =&gt; A</t>
  </si>
  <si>
    <t>dle kladečského schéma: 16ks = 16,000000 =&gt; A</t>
  </si>
  <si>
    <t>d32 - dle položky 87313: 15,00m = 15,000000 =&gt; A _x000d_
DN80 - dle položky 87326: 4,50m = 4,500000 =&gt; B _x000d_
DN150 - dle položky 87333: 493,80m = 493,800000 =&gt; C _x000d_
Celkem: A+B+C = 513,300000 =&gt; D</t>
  </si>
  <si>
    <t>napojení na stáv řad: 2ks = 2,000000 =&gt; A</t>
  </si>
  <si>
    <t>89942</t>
  </si>
  <si>
    <t>VÝŘEZ, VÝSEK, ÚTES NA POTRUBÍ DN DO 100MM</t>
  </si>
  <si>
    <t>89943</t>
  </si>
  <si>
    <t>VÝŘEZ, VÝSEK, ÚTES NA POTRUBÍ DN DO 150MM</t>
  </si>
  <si>
    <t>napojení na stáv řad: 1ks = 1,000000 =&gt; A</t>
  </si>
  <si>
    <t>d32 - dle položky 87313: 15,00m = 15,000000 =&gt; A _x000d_
DN80 - dle položky 87326: 4,50m = 4,500000 =&gt; B _x000d_
Celkem: A+B = 19,500000 =&gt; C</t>
  </si>
  <si>
    <t>DN150 - dle položky 87333: 493,80m = 493,800000 =&gt; A</t>
  </si>
  <si>
    <t>d32 - dle položky 87313: 15,00m = 15,000000 =&gt; A _x000d_
DN80 - dle položky 87326: 4,50m = 4,500000 =&gt; B _x000d_
proplach navazujících úseků: 204,00m = 204,000000 =&gt; C _x000d_
Celkem: A+B+C = 223,500000 =&gt; D</t>
  </si>
  <si>
    <t>proplach navazujících úseků: 293,00m = 293,000000 =&gt; A</t>
  </si>
  <si>
    <t>vybourání stáv potrubí: 495,00m = 495,000000 =&gt; A</t>
  </si>
  <si>
    <t>501.1 - PŘELOŽKA STL PLYNOVODU KM 0,000 - 0,890</t>
  </si>
  <si>
    <t>přebytečná zemina dle položky 13273, 17411: 1066,689m3 -623,48m3 = 443,209000 =&gt; A</t>
  </si>
  <si>
    <t>VYBOURANÉ HMOTY - BETON_x000d_
z položky 11352, 11334</t>
  </si>
  <si>
    <t>podklad beton= (50,722+3*0,1*0,15)*2,3 = 116,764100 =&gt; A</t>
  </si>
  <si>
    <t>VYBOURANÉ HMOTY - PLAST_x000d_
z položek 96941 a 96942</t>
  </si>
  <si>
    <t xml:space="preserve">vybourané potrubí_x000d_
PE dn90: 351,4*0,002 = 0,702800 =&gt; A _x000d_
PE dn63:285,1*0,00105 = 0,299355 =&gt; B _x000d_
PE dn 50: 43,75*0,00067 = 0,029313 =&gt; C _x000d_
PE dn 25-40: 22*0,00028    = 0,006160 =&gt; D _x000d_
Celkem: A+B+C+D = 1,037628 =&gt; E</t>
  </si>
  <si>
    <t>VYBOURANÉ HMOTY - KAMENIVO_x000d_
z položky 11332</t>
  </si>
  <si>
    <t>11,167*1,90 = 21,217300 =&gt; A</t>
  </si>
  <si>
    <t>029522</t>
  </si>
  <si>
    <t>OSTATNÍ POŽADAVKY - REVIZNÍ ZPRÁVY</t>
  </si>
  <si>
    <t>1ks = 1,000000 =&gt; A</t>
  </si>
  <si>
    <t>029611</t>
  </si>
  <si>
    <t>OSTATNÍ POŽADAVKY - ODBORNÝ DOZOR</t>
  </si>
  <si>
    <t>DOZOR INNOGY</t>
  </si>
  <si>
    <t>25hod = 25,000000 =&gt; A</t>
  </si>
  <si>
    <t>115,7*0,8*0,15+5,6*1*0,15+1,5*1,3*0,15+2,2*1,3*0,15+6,6*1,3*0,15+1,2*1,3*0,15+233,3*0,8*0,15 = 44,962500 =&gt; A</t>
  </si>
  <si>
    <t>1,3*0,6*0,15 = 0,117000 =&gt; A</t>
  </si>
  <si>
    <t>- včetně, naložení a odvozu a uložení na skládce _x000d_
- poplatek za uložení na skládce viz položka 014102.C</t>
  </si>
  <si>
    <t>(72,76+20,3)*0,8*0,15 = 11,167200 =&gt; A</t>
  </si>
  <si>
    <t>115,7*0,8*0,15+0,6*1,3*0,15+233,25*0,8*0,15+72,76*0,8*0,15 = 50,722200 =&gt; A</t>
  </si>
  <si>
    <t>3,0 m = 3,000000 =&gt; A</t>
  </si>
  <si>
    <t>482,84*0,8*0,1+453,7*0,8*0,1+3,8*1,3*0,1+1,5*1,5*0,1+1,5*1,3*0,1 = 75,837200 =&gt; A</t>
  </si>
  <si>
    <t>- část materiálu bude použita zpět do stavby do položky 17411 (623,480 m3)_x000d_
- část materiálu bude uložena na skládku (443,209 m3)_x000d_
- včetně, naložení a odvozu a uložení na skládce _x000d_
- poplatek za uložení na skládce viz položka 014101</t>
  </si>
  <si>
    <t>3,8*1,3*(1,4-0,1)+1,5*1,5*(1,4-0,1)+1,3*0,6*(1,4-0,1)+5,6*1,0*(1,4-0,3)+1,5*1,3*(1,4-0,3)+2,2*1,3*(1,4-0,3) +2*3,3*1,3*(1,4-0,3)+0,6*1,03*(1,4-0,3)+ 5,01*1,0*(1,15-0,3)+5,88*0,8*(1,3-0,3) +13,52*0,8*(1,45-0,3)+7,41*0,8*(1,31-0,3)+8,42*0,8*(1,35-0,3)+7,6*0,8*(1,3-0,3) +5,0*0,8*(1,3-0,3)+18,23*0,8*(1,47-0,3)+2,83*0,8*(1,4-0,3)+9,73*0,8*(1,52-0,3)+5,69*0,8*(1,61-0,3)+19,8*0,8*(1,3-0,3) +6,58*0,8*(1,55-0,3)+0,6*1,3*(1,3-0,2)+55,53*0,8*(1,15-0,2) +17,23*0,8*(1,42-0,2) +90,24*0,8*(0,95-0,1)+1,97*0,8*(0,95-0,1)+4,18*0,8*(1,45-0,1) +3,01*0,8*(1,2-0,1)+93,3*0,8*(1,1-0,1) +2,08*0,8*(1,0-0,1)+100,13*0,8*(1,1-0,1)+2,8*0,8*(1,1-0,1) +0,71*0,8*(1,0-0,1)+29,03*0,8*(1,4-0,1) +35,5*0,8*(0,9-0,1)+1,88*0,8*(0,9-0,1)+92,64*0,8*(1,35-0,1)+4,05*0,8*(1,33-0,1)+21,32*0,8*(1,2-0,1) +233,25*0,8*(1,2-0,3)+453,7*0,8*(0,9-0,1) +20,3*0,8*(1,2-0,2) = 1066,689340 =&gt; A</t>
  </si>
  <si>
    <t>1066,689+75,837 = 1142,526000 =&gt; A</t>
  </si>
  <si>
    <t>1066,689-(255,737+126,902+60,57) = 623,480000 =&gt; A</t>
  </si>
  <si>
    <t>17481</t>
  </si>
  <si>
    <t>ZÁSYP JAM A RÝH Z NAKUPOVANÝCH MATERIÁLŮ</t>
  </si>
  <si>
    <t>5,6*0,7+1,5*1,3*0,7+2,2*1,3*0,7+2*3,3*1,3*0,7+0,6*1,3*0,7+5,01*1*0,75+5,88*0,8*0,9+13,52*0,8*1,05+7,41*0,8*0,91+8,42*0,8*0,95+7,6*0,8*0,9+5*0,8*0,9+18,23*0,8*1,07+2,83*0,8*1,0+9,73*0,8*1,12+5,69*0,8*1,21+19,8*0,8*0,9+6,58*0,8*1,15+233,25*0,80*0,80 = 255,737060 =&gt; B</t>
  </si>
  <si>
    <t>3,8*1,3*0,3+1,5*1,5*0,3+1,3*0,6*0,3+5,6*0,3+1,5*1,3*0,3+2,2*1,3*0,3+2*3,3*1,3*0,3+0,6*1,3*0,3+358,8*0,8*0,29+143,25*0,8*0,27+11,2*0,8*0,24+11,7*0,8*0,24 = 126,902400 =&gt; A</t>
  </si>
  <si>
    <t xml:space="preserve">Pískové lože:_x000d_
3,8*1,3*0,1+1,5*1,5*0,1+1,3*0,6*0,1+5,6*0,1+1,5*1,3*0,1+2,2*1,3*0,1+2*3,3*1,3*0,1+0,6*1,3*0,1+353,8*0,8*0,1+143,25*0,8*0,1+11,2*0,8*0,1+11,7*0,8*0,1 = 44,370000 =&gt; A _x000d_
Podkl vrstva komunikace  32,4*0,5 = 16,200000 =&gt; B _x000d_
Celkem: A+B = 60,570000 =&gt; C</t>
  </si>
  <si>
    <t>57713</t>
  </si>
  <si>
    <t>VRSTVY PRO OBNOVU, OPRAVY - UZAVŘENÉ OBALOVANÉ KAMENIVO</t>
  </si>
  <si>
    <t>9,2*0,15+5*0,15+9,2*0,15+9*0,15 = 4,860000 =&gt; A</t>
  </si>
  <si>
    <t>5774CF</t>
  </si>
  <si>
    <t>VRSTVY PRO OBNOVU A OPRAVY Z ASF BETONU ACL 16</t>
  </si>
  <si>
    <t>9,2*0,11+5*0,11+9,2*0,11+9*0,11 = 3,564000 =&gt; A</t>
  </si>
  <si>
    <t>5774ID</t>
  </si>
  <si>
    <t xml:space="preserve">VRSTVY PRO OBNOVU A OPRAVY Z ASF KOBERCE MASTIX SMA  11</t>
  </si>
  <si>
    <t>9,2*0,04+5*0,04+9,2*0,04+9*0,04 = 1,296000 =&gt; A</t>
  </si>
  <si>
    <t>711211</t>
  </si>
  <si>
    <t>IZOLACE ZVLÁŠT KONSTR PROTI ZEM VLHK ASFALT NÁTĚRY</t>
  </si>
  <si>
    <t>3,0*3,14*0,32 = 3,014400 =&gt; A</t>
  </si>
  <si>
    <t>711212.R</t>
  </si>
  <si>
    <t>IZOLACE ZVLÁŠT KONSTR PROTI ZEM VLHK ASFALT PÁSY</t>
  </si>
  <si>
    <t>asfaltkaučuková páska</t>
  </si>
  <si>
    <t>2*3,0*3,14*0,32 = 6,028800 =&gt; A</t>
  </si>
  <si>
    <t>742813.R</t>
  </si>
  <si>
    <t>PŘELOŽENÍ KABELŮ V.N. DO CHRÁNIČKY</t>
  </si>
  <si>
    <t>BET KABEL ŽLAB TK1</t>
  </si>
  <si>
    <t>2 = 2,000000 =&gt; A</t>
  </si>
  <si>
    <t>PE100RC s ochr. pláštěm 32*3mm</t>
  </si>
  <si>
    <t xml:space="preserve">Přípojky : 10,7 M = 10,700000 =&gt; A        _x000d_
bypassy: 32 m = 32,000000 =&gt; B _x000d_
Celkem: A+B = 42,700000 =&gt; C</t>
  </si>
  <si>
    <t>87314</t>
  </si>
  <si>
    <t>POTRUBÍ Z TRUB PLASTOVÝCH TLAKOVÝCH SVAŘOVANÝCH DN DO 40MM</t>
  </si>
  <si>
    <t>PE100RC s ochr. pláštěm 40*3,7mm</t>
  </si>
  <si>
    <t>Přípojky : 11,2 M = 11,200000 =&gt; A</t>
  </si>
  <si>
    <t>PE100RC s ochr. pláštěm 63*5,8mm</t>
  </si>
  <si>
    <t>plynovod: 292,5 m = 292,500000 =&gt; A _x000d_
přípojky: 2,1 m = 2,100000 =&gt; B _x000d_
Celkem: A+B = 294,600000 =&gt; C</t>
  </si>
  <si>
    <t>PE100RC s ochr pláštěm 90*5,1mm</t>
  </si>
  <si>
    <t>plynovod: 353,8 m = 353,800000 =&gt; A</t>
  </si>
  <si>
    <t>87615</t>
  </si>
  <si>
    <t>CHRÁNIČKY Z TRUB PLAST DN DO 50MM</t>
  </si>
  <si>
    <t>ochr tr PE dn63</t>
  </si>
  <si>
    <t>7,65 m = 7,650000 =&gt; A</t>
  </si>
  <si>
    <t>87626</t>
  </si>
  <si>
    <t>CHRÁNIČKY Z TRUB PLAST DN DO 80MM</t>
  </si>
  <si>
    <t>ochr tr PE dn90</t>
  </si>
  <si>
    <t>69,45m = 69,450000 =&gt; A</t>
  </si>
  <si>
    <t>87633</t>
  </si>
  <si>
    <t>CHRÁNIČKY Z TRUB PLASTOVÝCH DN DO 150MM</t>
  </si>
  <si>
    <t>ochr tr PE dn160</t>
  </si>
  <si>
    <t>7,2 m = 7,200000 =&gt; A</t>
  </si>
  <si>
    <t>87814</t>
  </si>
  <si>
    <t>NASUNUTÍ PLAST TRUB DN DO 40MM DO CHRÁNIČKY</t>
  </si>
  <si>
    <t>7,65 M = 7,650000 =&gt; A</t>
  </si>
  <si>
    <t>87815</t>
  </si>
  <si>
    <t>NASUNUTÍ PLAST TRUB DN DO 50MM DO CHRÁNIČKY</t>
  </si>
  <si>
    <t>69,45 M = 69,450000 =&gt; A</t>
  </si>
  <si>
    <t>87826</t>
  </si>
  <si>
    <t>NASUNUTÍ PLAST TRUB DN DO 80MM DO CHRÁNIČKY</t>
  </si>
  <si>
    <t>7,2 M = 7,200000 =&gt; A</t>
  </si>
  <si>
    <t>899304.R</t>
  </si>
  <si>
    <t>DOPLŇKY NA PLYN POTRUBÍ - PILÍŘ HUP</t>
  </si>
  <si>
    <t>úprava stáv pilířku výšková včetně přepojení na OPZ</t>
  </si>
  <si>
    <t>699,50m = 699,500000 =&gt; A</t>
  </si>
  <si>
    <t>695,00m = 695,000000 =&gt; A</t>
  </si>
  <si>
    <t>899311.R</t>
  </si>
  <si>
    <t>DOPLŇKY NA PLYN POTRUBÍ DN DO 80MM - PROPOJE</t>
  </si>
  <si>
    <t xml:space="preserve">Přerušení průtoku plynu stlačením při provozním tlaku plynu v potrubí  z obou strany přeložky, vč. tvarovek s bypassem</t>
  </si>
  <si>
    <t>10ks = 10,000000 =&gt; A</t>
  </si>
  <si>
    <t>671,80m = 671,800000 =&gt; A</t>
  </si>
  <si>
    <t>919111</t>
  </si>
  <si>
    <t>ŘEZÁNÍ ASFALTOVÉHO KRYTU VOZOVEK TL DO 50MM</t>
  </si>
  <si>
    <t>355,20m = 355,200000 =&gt; A</t>
  </si>
  <si>
    <t>93658</t>
  </si>
  <si>
    <t>OCHRANNÉ TYČOVÉ ZNAKY - ORIENTAČNÍ SLOUPKY</t>
  </si>
  <si>
    <t>7ks = 7,000000 =&gt; A</t>
  </si>
  <si>
    <t>96931</t>
  </si>
  <si>
    <t>VYBOURÁNÍ POTRUBÍ DN DO 50MM PLYNOVÝCH</t>
  </si>
  <si>
    <t>350,85 m = 350,850000 =&gt; A</t>
  </si>
  <si>
    <t>96932</t>
  </si>
  <si>
    <t>VYBOURÁNÍ POTRUBÍ DN DO 100MM PLYNOVÝCH</t>
  </si>
  <si>
    <t>351,40 m = 351,400000 =&gt; A</t>
  </si>
  <si>
    <t>96941</t>
  </si>
  <si>
    <t>PROPLACH PLYN POTRUBÍ DN DO 50MM VZDUCHEM NEBO INERT PLYNEM</t>
  </si>
  <si>
    <t>96942</t>
  </si>
  <si>
    <t>PROPLACH PLYN POTRUBÍ DN DO 100MM VZDUCHEM NEBO INERT PLYNEM</t>
  </si>
  <si>
    <t>501.2 - PŘELOŽKA STL PLYNOVODU KM 0,890 - KÚ</t>
  </si>
  <si>
    <t>přebytečná zemina dle položky 13273, 17411: 77,286m3 -57,236m3 = 20,050000 =&gt; A</t>
  </si>
  <si>
    <t>beton= (26*0,1*0,15+0,738)*2,30 = 2,594400 =&gt; A</t>
  </si>
  <si>
    <t>vybourané potrubí_x000d_
PE dn110: 42,9*0,00314 = 0,134706 =&gt; A _x000d_
PE dn40:7,5*0,00043 = 0,003225 =&gt; B _x000d_
Celkem: A+B = 0,137931 =&gt; C</t>
  </si>
  <si>
    <t>4,076*1,90 = 7,744400 =&gt; A</t>
  </si>
  <si>
    <t>2ks = 2,000000 =&gt; A</t>
  </si>
  <si>
    <t>20hod = 20,000000 =&gt; A</t>
  </si>
  <si>
    <t>6,15*0,8*0,15 = 0,738000 =&gt; A</t>
  </si>
  <si>
    <t>(6,0+6,0+2,25)*0,15+38,8*0,8*0,15 = 6,793500 =&gt; A</t>
  </si>
  <si>
    <t>45,29m2*0,09 = 4,076100 =&gt; A</t>
  </si>
  <si>
    <t>26,0m = 26,000000 =&gt; A</t>
  </si>
  <si>
    <t>1,5*1,5*0,1+25,1*0,8*0,1 = 2,233000 =&gt; A</t>
  </si>
  <si>
    <t>- část materiálu bude použita zpět do stavby do položky 17411 (57,236 m3)_x000d_
- část materiálu bude uložena na skládku (20,050 m3)_x000d_
- včetně, naložení a odvozu a uložení na skládce _x000d_
- poplatek za uložení na skládce viz položka 014101</t>
  </si>
  <si>
    <t>1,5*1,5*(1,2-0,1)+25,1*0,8*(1,0-0,1)+14,25*1,0*(1,4-0,3) +6,15*0,8*(1,3-0,3)+21,2*0,8*(1,0-0,15)+38,8*0,8*0,7 = 77,286000 =&gt; A</t>
  </si>
  <si>
    <t>uložení zeminy a ornice na deponii / skládku: 77,286m3+2,313m3 = 79,599000 =&gt; A</t>
  </si>
  <si>
    <t>77,286-(3,472+12,342+4,236) = 57,236000 =&gt; A</t>
  </si>
  <si>
    <t>6,2*0,8*0,7 = 3,472000 =&gt; A</t>
  </si>
  <si>
    <t>(7,35+4,1)*0,8*0,26+41,5*0,8*0,3 = 12,341600 =&gt; A</t>
  </si>
  <si>
    <t>Pískové lože: (7,35+4,1)*0,8*0,1+41,5*0,8*0,1 = 4,236000 =&gt; A</t>
  </si>
  <si>
    <t>3,0*3,14*0,08 = 0,753600 =&gt; A</t>
  </si>
  <si>
    <t>711212</t>
  </si>
  <si>
    <t>ASF KAUČUK PÁSKA</t>
  </si>
  <si>
    <t>86326.R</t>
  </si>
  <si>
    <t>POTRUBÍ Z TRUB OCELOVÝCH DN DO 80MM</t>
  </si>
  <si>
    <t>OCEL TR BEZEŠVÁ 88,9*3,2MM IZOL PE</t>
  </si>
  <si>
    <t>4,60m = 4,600000 =&gt; A</t>
  </si>
  <si>
    <t>Přípojky : 8,1 M = 8,100000 =&gt; A</t>
  </si>
  <si>
    <t>PE100RC s ochr pláštěm 110*6,3mm</t>
  </si>
  <si>
    <t>plynovod: 31,5 m = 31,500000 =&gt; A</t>
  </si>
  <si>
    <t>ochr tr PE dn63: 7,15 m = 7,150000 =&gt; A</t>
  </si>
  <si>
    <t>7,15 M = 7,150000 =&gt; A</t>
  </si>
  <si>
    <t>úprava stáv pilířku včetně přepojení na OPZ</t>
  </si>
  <si>
    <t>včetně vodivého propojení na stáv SV 51,0 m = 51,000000 =&gt; A</t>
  </si>
  <si>
    <t>50,00m = 50,000000 =&gt; A</t>
  </si>
  <si>
    <t xml:space="preserve">Přerušení průtoku plynu stlačením při provozním tlaku plynu v potrubí  z obou strany přeložky, vč. tvarovek s bypassem ,</t>
  </si>
  <si>
    <t>4ks = 4,000000 =&gt; A</t>
  </si>
  <si>
    <t>8,1 m = 8,100000 =&gt; A</t>
  </si>
  <si>
    <t>41,5 m = 41,500000 =&gt; A</t>
  </si>
  <si>
    <t>12,40m = 12,400000 =&gt; A</t>
  </si>
  <si>
    <t>96718</t>
  </si>
  <si>
    <t>VYBOURÁNÍ ČÁSTÍ KONSTRUKCÍ KOVOVÝCH</t>
  </si>
  <si>
    <t>- včetně naložení, odvozu a případného uložení do sběrných surovin</t>
  </si>
  <si>
    <t>20,1*1,25*0,015 = 0,376875 =&gt; A</t>
  </si>
  <si>
    <t>7,50m = 7,500000 =&gt; A</t>
  </si>
  <si>
    <t>(4,10m+38,80m) = 42,900000 =&gt; A</t>
  </si>
  <si>
    <t>42,90m = 42,900000 =&gt; A</t>
  </si>
  <si>
    <t>701.4 - OPLOCENÍ V KM 1,279 - 1,290</t>
  </si>
  <si>
    <t>přebytečná zemina z pol.č.17120,12573.B: 27,025m3-8,711m3 = 18,314000 =&gt; A</t>
  </si>
  <si>
    <t>z pol.č.96616: 8,28m3*2,5t/m3 = 20,700000 =&gt; A</t>
  </si>
  <si>
    <t>- využití do položky 18230</t>
  </si>
  <si>
    <t>dle pol.č.12573.A: 2,55m3 = 2,550000 =&gt; A</t>
  </si>
  <si>
    <t>natěžení a dovoz ornice z pol.č.18230: 2,55m3 = 2,550000 =&gt; A</t>
  </si>
  <si>
    <t>natěžení a dovoz zeminy z deponie pro zásyp z pol.č.17411: 8,711m3 = 8,711000 =&gt; A</t>
  </si>
  <si>
    <t>- část materiálu bude použita do položky 17411 (8,711 m3)_x000d_
- část materiálu bude uložena na skládku (18,314 m3)_x000d_
- včetně, naložení a odvozu a uložení na skládce _x000d_
- poplatek za uložení na skládce viz položka 014101</t>
  </si>
  <si>
    <t>pro základový pás: 2,35m2*11,50 = 27,025000 =&gt; A</t>
  </si>
  <si>
    <t>uložení výkopu na deponii/skládku z pol.č.13273: 27,025m3 = 27,025000 =&gt; A</t>
  </si>
  <si>
    <t>- materiál z položky 13273</t>
  </si>
  <si>
    <t>27,025m3-4,99m3(ŠD)-0,754m3(zásyp)-2,55m3(ornice)-5,52m3(základ)-4,5m3(podezdívka) = 8,711000 =&gt; A</t>
  </si>
  <si>
    <t>17451</t>
  </si>
  <si>
    <t>ZÁSYP JAM A RÝH ZE ZEMIN NEPROPUSTNÝCH</t>
  </si>
  <si>
    <t>VČ ZÍSKÁNÍ VHODNÉHO MATERIÁLU_x000d_
- včetně nákupu, dodání a dopravy</t>
  </si>
  <si>
    <t>(15,0m2-11,23m2)*0,20 = 0,754000 =&gt; A</t>
  </si>
  <si>
    <t>- ornice z položky 014211,</t>
  </si>
  <si>
    <t>ze situace: 17,0m2*0,15 = 2,550000 =&gt; A</t>
  </si>
  <si>
    <t>z pol.č.18230: 17,0m2 = 17,000000 =&gt; A</t>
  </si>
  <si>
    <t>21461B</t>
  </si>
  <si>
    <t>SEPARAČNÍ GEOTEXTILIE DO 200G/M2</t>
  </si>
  <si>
    <t>15,0m2 = 15,000000 =&gt; A</t>
  </si>
  <si>
    <t>27232A</t>
  </si>
  <si>
    <t>ZÁKLADY ZE ŽELEZOBETONU DO C20/25</t>
  </si>
  <si>
    <t>11,50*1,20*0,35 = 4,830000 =&gt; A</t>
  </si>
  <si>
    <t>272366</t>
  </si>
  <si>
    <t>VÝZTUŽ ZÁKLADŮ Z KARI SÍTÍ</t>
  </si>
  <si>
    <t>11,50*1,20*2*1,2*4,44kg/m2/1000 = 0,147053 =&gt; A</t>
  </si>
  <si>
    <t>33817C</t>
  </si>
  <si>
    <t xml:space="preserve">SLOUPKY PLOTOVÉ Z DÍLCŮ KOVOVÝCH  DO BETONOVÝCH PATEK</t>
  </si>
  <si>
    <t>POZINKOVANÉ, DO BETONOVÉ PODEZDÍVKY</t>
  </si>
  <si>
    <t>5ks = 5,000000 =&gt; A</t>
  </si>
  <si>
    <t>34211</t>
  </si>
  <si>
    <t>STĚNY A PŘÍČKY VÝPLŇ A ODDĚL Z DÍLCŮ BETON</t>
  </si>
  <si>
    <t>VČ VÝPLŇOVÉHO BETONU, NUTNÉ VÝZTUŽE A "STŘÍŠKY"</t>
  </si>
  <si>
    <t>podezdívka oplocení: 15,0m2*0,30 = 4,500000 =&gt; A</t>
  </si>
  <si>
    <t>451312</t>
  </si>
  <si>
    <t>PODKLADNÍ A VÝPLŇOVÉ VRSTVY Z PROSTÉHO BETONU C12/15</t>
  </si>
  <si>
    <t>pod základ: 11,50*0,35*0,10 = 0,402500 =&gt; A</t>
  </si>
  <si>
    <t>pod základ: 11,50*1,20*0,20 = 2,760000 =&gt; A _x000d_
komín: 11,15m2*0,20 = 2,230000 =&gt; B _x000d_
Celkem: A+B = 4,990000 =&gt; C</t>
  </si>
  <si>
    <t>711137</t>
  </si>
  <si>
    <t>IZOLACE BĚŽN KONSTR PROTI VOL STÉK VODĚ Z PE FÓLIÍ</t>
  </si>
  <si>
    <t>NOPOVÁ FÓLIE</t>
  </si>
  <si>
    <t>76792</t>
  </si>
  <si>
    <t>OPLOCENÍ Z DRÁTĚNÉHO PLETIVA POTAŽENÉHO PLASTEM</t>
  </si>
  <si>
    <t>12,0*1,25 = 15,000000 =&gt; A</t>
  </si>
  <si>
    <t>875272</t>
  </si>
  <si>
    <t>POTRUBÍ DREN Z TRUB PLAST (I FLEXIBIL) DN DO 100MM DĚROVANÝCH</t>
  </si>
  <si>
    <t>SN8: 11,5m = 11,500000 =&gt; A</t>
  </si>
  <si>
    <t>96616</t>
  </si>
  <si>
    <t>BOURÁNÍ KONSTRUKCÍ ZE ŽELEZOBETONU</t>
  </si>
  <si>
    <t>- včetně, naložení a odvozu a uložení na skládce _x000d_
- poplatek za uložení na skládce viz položka 014102</t>
  </si>
  <si>
    <t>zeď: 11,50*1,20*0,20 = 2,760000 =&gt; A _x000d_
základ (předpoklad): 11,50*0,80*0,60 = 5,520000 =&gt; B _x000d_
Celkem: A+B = 8,280000 =&gt; C</t>
  </si>
  <si>
    <t>966842</t>
  </si>
  <si>
    <t>ODSTRANĚNÍ OPLOCENÍ Z DRÁT PLETIVA</t>
  </si>
  <si>
    <t>BUDE PŘEDÁNO MAJITELI</t>
  </si>
  <si>
    <t>výšky 1,5m, ze situace: 13,5m = 13,500000 =&gt; A</t>
  </si>
  <si>
    <t>701.5 - OPLOCENÍ V KM 1,290 - 1,295</t>
  </si>
  <si>
    <t>přebytečná zemina z pol.č.17120,12573.B: 7,2m3-2,16m3 = 5,040000 =&gt; A</t>
  </si>
  <si>
    <t>z pol.č.96616: 3,24m3*2,5t/m3 = 8,100000 =&gt; A</t>
  </si>
  <si>
    <t>natěžení a dovoz zeminy z deponie pro zásyp z pol.č.17411: 2,16m3 = 2,160000 =&gt; A</t>
  </si>
  <si>
    <t>pro základový pás: 1,6m2*4,50 = 7,200000 =&gt; A</t>
  </si>
  <si>
    <t>uložení výkopu na deponii/skládku z pol.č.13273: 7,2m3 = 7,200000 =&gt; A</t>
  </si>
  <si>
    <t>7,2m3-1,63m3(ŠD)-0,17m3(zásyp)-2,16m3(základ)-1,08m3(podezdívka) = 2,160000 =&gt; A</t>
  </si>
  <si>
    <t>VČ ZÍSKÁNÍ VHODNÉHO MATERIÁLU</t>
  </si>
  <si>
    <t>(3,6m2-2,75m2)*0,20 = 0,170000 =&gt; A</t>
  </si>
  <si>
    <t>3,6m2 = 3,600000 =&gt; A</t>
  </si>
  <si>
    <t>4,50*1,20*0,35 = 1,890000 =&gt; A</t>
  </si>
  <si>
    <t>4,50*1,20*2*1,2*4,44kg/m2/1000 = 0,057542 =&gt; A</t>
  </si>
  <si>
    <t>podezdívka oplocení: 3,6m2*0,30 = 1,080000 =&gt; A</t>
  </si>
  <si>
    <t>pod základ: 4,50*0,35*0,10 = 0,157500 =&gt; A</t>
  </si>
  <si>
    <t>pod základ: 4,50*1,20*0,20 = 1,080000 =&gt; A _x000d_
komín: 2,75m2*0,20 = 0,550000 =&gt; B _x000d_
Celkem: A+B = 1,630000 =&gt; C</t>
  </si>
  <si>
    <t>587206</t>
  </si>
  <si>
    <t>PŘEDLÁŽDĚNÍ KRYTU Z BETONOVÝCH DLAŽDIC SE ZÁMKEM</t>
  </si>
  <si>
    <t>za stávající zdí: 6,5m2 = 6,500000 =&gt; A</t>
  </si>
  <si>
    <t>76291.R</t>
  </si>
  <si>
    <t>DŘEVĚNÉ OPLOCENÍ Z ŘEZIVA</t>
  </si>
  <si>
    <t>ZPĚTNÁ MONTÁŽ DEMONTOVANÉHO OPLOCENÍ VČ. OSAZENÍ 3KS OCELOVÝCH SLOUPKŮ</t>
  </si>
  <si>
    <t>z pol.č.966841: 5,83*1,00 = 5,830000 =&gt; A</t>
  </si>
  <si>
    <t>SN8: 4,5m = 4,500000 =&gt; A</t>
  </si>
  <si>
    <t>zeď: 4,50*0,80*0,30 = 1,080000 =&gt; A _x000d_
základ (předpoklad): 4,50*0,80*0,60 = 2,160000 =&gt; B _x000d_
Celkem: A+B = 3,240000 =&gt; C</t>
  </si>
  <si>
    <t>966841</t>
  </si>
  <si>
    <t>ODSTRANĚNÍ OPLOCENÍ DŘEVĚNÉHO</t>
  </si>
  <si>
    <t>PRO ZPĚTNÉ OSAZENÍ</t>
  </si>
  <si>
    <t>výšky 1,0m, ze situace: 5,0m = 5,000000 =&gt; A</t>
  </si>
  <si>
    <t>- zaměření skutečného stavu po dokončení stavby (včetně přeložek inženýrských sítí), vč. zákresu do katastrální mapy a její digitalizace</t>
  </si>
  <si>
    <t>111.1 - PARKOVACÍ STÁNÍ V KM 0,740 - 0,760</t>
  </si>
  <si>
    <t>dle pol.č.17120: 56,8m3 = 56,800000 =&gt; A _x000d_
drn z pol.č.11130: 72,0m2*0,10 = 7,200000 =&gt; B _x000d_
Celkem: A+B = 64,000000 =&gt; C</t>
  </si>
  <si>
    <t>dle pol.č.17120.X: 67,2m3 = 67,200000 =&gt; A</t>
  </si>
  <si>
    <t>z pol.č.11332: 7,0m3*1,9t/m3 = 13,300000 =&gt; A</t>
  </si>
  <si>
    <t>z pol.č.12573.C: 3,84m3 = 3,840000 =&gt; A</t>
  </si>
  <si>
    <t>dle pol.č.12573.X: 67,2m3 = 67,200000 =&gt; A</t>
  </si>
  <si>
    <t>dle pol.č.12573.A: 2,85m3 = 2,850000 =&gt; A</t>
  </si>
  <si>
    <t>ze situace: 72,0m2 = 72,000000 =&gt; A</t>
  </si>
  <si>
    <t>ze situace: 70,0m2*0,10 = 7,000000 =&gt; A</t>
  </si>
  <si>
    <t>ze situace: (70,0m2+72,0m2)*0,40 = 56,800000 =&gt; A</t>
  </si>
  <si>
    <t>výkop pro AZ, ze situace: 112,0m2*0,50*1,2 = 67,200000 =&gt; A</t>
  </si>
  <si>
    <t>natěžení a dovoz ornice z pol.č.18230: 2,85m3 = 2,850000 =&gt; A</t>
  </si>
  <si>
    <t>natěžení a dovoz vhodné zeminy z pol.č.17310: 3,84m3 = 3,840000 =&gt; A</t>
  </si>
  <si>
    <t>natěžení a dovoz vhodné zeminy pro AZ z pol.č.17130.X: 67,2m3 = 67,200000 =&gt; A</t>
  </si>
  <si>
    <t>uložení výkopu na skládku z pol.č.12373: 56,8m3 = 56,800000 =&gt; A</t>
  </si>
  <si>
    <t>uložení výkopu na skládku z pol.č.12373.X: 67,2m3 = 67,200000 =&gt; A</t>
  </si>
  <si>
    <t>ze situace: 112,0m2*0,50*1,2 = 67,200000 =&gt; A</t>
  </si>
  <si>
    <t>ze situace a řezů: 32,00*0,12m2 = 3,840000 =&gt; A</t>
  </si>
  <si>
    <t>ze situace: 134,4m2 = 134,400000 =&gt; A</t>
  </si>
  <si>
    <t>ze situace: 19,0m2*0,15 = 2,850000 =&gt; A</t>
  </si>
  <si>
    <t>ze situace: 19,0m2 = 19,000000 =&gt; A</t>
  </si>
  <si>
    <t>ošetření 2x z pol.č.18241: 2*19,0m2 = 38,000000 =&gt; A</t>
  </si>
  <si>
    <t>v místě AZ, ze situace: 134,4m2 = 134,400000 =&gt; A</t>
  </si>
  <si>
    <t>SC C8/10</t>
  </si>
  <si>
    <t>ze situace: 112,0m2*0,12 = 13,440000 =&gt; A</t>
  </si>
  <si>
    <t>z pol.č.582612: 112,0m2*1,2*0,15 = 20,160000 =&gt; A</t>
  </si>
  <si>
    <t>582612</t>
  </si>
  <si>
    <t>KRYTY Z BETON DLAŽDIC SE ZÁMKEM ŠEDÝCH TL 80MM DO LOŽE Z KAM</t>
  </si>
  <si>
    <t>ze situace: 112,0m2 = 112,000000 =&gt; A</t>
  </si>
  <si>
    <t>ze situace: 32,0m = 32,000000 =&gt; A</t>
  </si>
  <si>
    <t>111.2 - PARKOVACÍ STÁNÍ V KM 0,930 - 1,250</t>
  </si>
  <si>
    <t>přebytečná zemina z pol.č.17120,17110: 148,81m3-1,19m3 = 147,620000 =&gt; A _x000d_
drn z pol.č.11130: 315,0m2*0,10 = 31,500000 =&gt; B _x000d_
Celkem: A+B = 179,120000 =&gt; C</t>
  </si>
  <si>
    <t>dle pol.č.17120.X: 107,19m3 = 107,190000 =&gt; A</t>
  </si>
  <si>
    <t>z pol.č.12573.C: 14,29m3 = 14,290000 =&gt; A</t>
  </si>
  <si>
    <t>dle pol.č.12573.X: 109,06m3 = 109,060000 =&gt; A</t>
  </si>
  <si>
    <t>dle pol.č.12573.A: 19,95m3 = 19,950000 =&gt; A</t>
  </si>
  <si>
    <t>ze situace: 315,0m2 = 315,000000 =&gt; A</t>
  </si>
  <si>
    <t>ze situace a řezů: 17,00*0,45m2+17,00*0,52m2+22,00*1,21m2+35,00*3,02m2 = 148,810000 =&gt; A</t>
  </si>
  <si>
    <t>výkop pro AZ, ze situace a řezů: 17,00*1,25m2+17,00*1,22m2+22,00*1,15m2+35,00*1,14m2 = 107,190000 =&gt; A</t>
  </si>
  <si>
    <t>natěžení a dovoz ornice z pol.č.18220,18230: 11,55m3+8,4m3 = 19,950000 =&gt; A</t>
  </si>
  <si>
    <t>natěžení a dovoz zeminy z pol.č.17110: 1,19m3 = 1,190000 =&gt; A</t>
  </si>
  <si>
    <t>natěžení a dovoz vhodné zeminy z pol.č.17310: 14,29m3 = 14,290000 =&gt; A</t>
  </si>
  <si>
    <t>natěžení a dovoz vhodné zeminy pro AZ z pol.č.17130.X: 109,06m3 = 109,060000 =&gt; A</t>
  </si>
  <si>
    <t>ze situace a řezů: 17,00*0,07m2 = 1,190000 =&gt; A</t>
  </si>
  <si>
    <t>uložení výkopu na skládku/deponii z pol.č.12373: 148,81m3 = 148,810000 =&gt; A</t>
  </si>
  <si>
    <t>uložení výkopu na skládku z pol.č.12373.X: 107,19m3 = 107,190000 =&gt; A</t>
  </si>
  <si>
    <t>ze situace: 17,00*1,29m2+17,00*1,29m2+22,00*1,15m2+35,00*1,14m2 = 109,060000 =&gt; A</t>
  </si>
  <si>
    <t>ze situacea řezů: 17,00*0,27m2+17,00*0,15m2+22,00*0,15m2+35,00*0,11m2 = 14,290000 =&gt; A</t>
  </si>
  <si>
    <t>ze situace: 218,12m2 = 218,120000 =&gt; A</t>
  </si>
  <si>
    <t>ze situace a řezů: 35,00*0,33m2 = 11,550000 =&gt; A</t>
  </si>
  <si>
    <t>ze situace: 56,0m2*0,15 = 8,400000 =&gt; A</t>
  </si>
  <si>
    <t>z pol.18230 a situace: 11,55m3/0,15+56,0m2 = 133,000000 =&gt; A</t>
  </si>
  <si>
    <t>ošetření 2x z pol.č.18241: 2*133,0m2 = 266,000000 =&gt; A</t>
  </si>
  <si>
    <t>v místě AZ, ze situace: 218,12m2 = 218,120000 =&gt; A</t>
  </si>
  <si>
    <t>ze situace: 144,0m2*0,12 = 17,280000 =&gt; A</t>
  </si>
  <si>
    <t>z pol.č.582611,582612: 21,0m2*0,15+144,0m2*1,2*0,15 = 29,070000 =&gt; A</t>
  </si>
  <si>
    <t>582611</t>
  </si>
  <si>
    <t>KRYTY Z BETON DLAŽDIC SE ZÁMKEM ŠEDÝCH TL 60MM DO LOŽE Z KAM</t>
  </si>
  <si>
    <t>ze situace: 5,0m2+5,0m2+8,0m2+3,0m2 = 21,000000 =&gt; A</t>
  </si>
  <si>
    <t>ze situace: 26,0m2+26,0m2+37,0m2+37,0m2+18,0m2 = 144,000000 =&gt; A</t>
  </si>
  <si>
    <t>91710</t>
  </si>
  <si>
    <t>OBRUBY Z BETONOVÝCH PALISÁD</t>
  </si>
  <si>
    <t>ze situace: 18,00*0,60*0,15 = 1,620000 =&gt; A</t>
  </si>
  <si>
    <t>917211</t>
  </si>
  <si>
    <t>ZÁHONOVÉ OBRUBY Z BETONOVÝCH OBRUBNÍKŮ ŠÍŘ 50MM</t>
  </si>
  <si>
    <t>ze situace: 54,0m = 54,000000 =&gt; A</t>
  </si>
  <si>
    <t>ze situace: 81,0m = 81,000000 =&gt; A</t>
  </si>
  <si>
    <t>121.1 - KOMUNIKACE PRO PĚŠÍ KM 0,390 - 0,890</t>
  </si>
  <si>
    <t>z pol.č.17120: 95,7m3 = 95,700000 =&gt; A _x000d_
drn z pol.č.11130: 1006,0m2*0,10 = 100,600000 =&gt; B _x000d_
Celkem: A+B = 196,300000 =&gt; C</t>
  </si>
  <si>
    <t>z pol.č.11332: 10,0m3*1,9t/m3 = 19,000000 =&gt; A</t>
  </si>
  <si>
    <t>z pol.č.11315: 6,0m3*2,3t/m3 = 13,800000 =&gt; A _x000d_
z pol.č.96613: 0,96m3*2,3t/m3 = 2,208000 =&gt; B _x000d_
z pol.č.96615: 4,8m3*2,3t/m3 = 11,040000 =&gt; C _x000d_
z pol.č.96656: 10,0m*0,7t/m = 7,000000 =&gt; D _x000d_
A+B+C+D = 34,048000 =&gt; E</t>
  </si>
  <si>
    <t>ŽELEZOBETON</t>
  </si>
  <si>
    <t>z pol.č.96616: 0,192m3*2,5t/m3 = 0,480000 =&gt; A</t>
  </si>
  <si>
    <t>D</t>
  </si>
  <si>
    <t>PLAST</t>
  </si>
  <si>
    <t>potrubí z pol.č.966346: 10,0m*0,1t/m = 1,000000 =&gt; A</t>
  </si>
  <si>
    <t>z pol.č.12573.C: 83,8m3 = 83,800000 =&gt; A</t>
  </si>
  <si>
    <t>dle pol.č.12573.A: 33,4m3 = 33,400000 =&gt; A</t>
  </si>
  <si>
    <t>z kubatur.listu: 100,6m3/0,10 = 1006,000000 =&gt; A</t>
  </si>
  <si>
    <t>ze situace: (18,0m2+23,0m2+34,0m2)*0,10 = 7,500000 =&gt; A</t>
  </si>
  <si>
    <t>11315</t>
  </si>
  <si>
    <t>ODSTRANĚNÍ KRYTU ZPEVNĚNÝCH PLOCH Z BETONU</t>
  </si>
  <si>
    <t>ze situace: 30,0m2*0,20 = 6,000000 =&gt; A</t>
  </si>
  <si>
    <t>ze situace: 3,5m2*0,05 = 0,175000 =&gt; A</t>
  </si>
  <si>
    <t>z kubatur.listu: 10,0m3 = 10,000000 =&gt; A</t>
  </si>
  <si>
    <t>z kubatur.listu: 95,7m3 = 95,700000 =&gt; A</t>
  </si>
  <si>
    <t>natěženía dovoz ornicez pol.č.18230: 33,4m3 = 33,400000 =&gt; A</t>
  </si>
  <si>
    <t>natěžení a dovoz vhodné zeminy z pol.č.17110,17310: 73,2m3+10,6m3 = 83,800000 =&gt; A</t>
  </si>
  <si>
    <t>z kubatur.listu: 73,2m3 = 73,200000 =&gt; A</t>
  </si>
  <si>
    <t>uložení výkopu na skládku z pol.č.12373: 95,7m3 = 95,700000 =&gt; A</t>
  </si>
  <si>
    <t>z kubatur.listu: 10,6m3 = 10,600000 =&gt; A</t>
  </si>
  <si>
    <t>ze situace: 847,0m2 = 847,000000 =&gt; A</t>
  </si>
  <si>
    <t>z kubatur.listu: 33,4m3 = 33,400000 =&gt; A</t>
  </si>
  <si>
    <t>z pol.č.18230: 33,4m3/0,15 = 222,666667 =&gt; A</t>
  </si>
  <si>
    <t>ošetření 2x z pol.č.18241: 2*222,667m2 = 445,334000 =&gt; A</t>
  </si>
  <si>
    <t>zámková dl.tl.60mm: (604,8m2+39,2m2+6,0m2+25,0m2)*0,15 = 101,250000 =&gt; A _x000d_
zámková dlažba tl.80mm: (132,0m2+40,0m2)*0,25 = 43,000000 =&gt; B _x000d_
Celkem: A+B = 144,250000 =&gt; C</t>
  </si>
  <si>
    <t>ze situace: 644,0m2 = 644,000000 =&gt; A</t>
  </si>
  <si>
    <t>ze situace: 132,0m2 = 132,000000 =&gt; A</t>
  </si>
  <si>
    <t>582614</t>
  </si>
  <si>
    <t>KRYTY Z BETON DLAŽDIC SE ZÁMKEM BAREV TL 60MM DO LOŽE Z KAM</t>
  </si>
  <si>
    <t>optický pás ze situace, červená: 6,0m2 = 6,000000 =&gt; A</t>
  </si>
  <si>
    <t>58261A</t>
  </si>
  <si>
    <t>KRYTY Z BETON DLAŽDIC SE ZÁMKEM BAREV RELIÉF TL 60MM DO LOŽE Z KAM</t>
  </si>
  <si>
    <t>ze situace, červená: 25,0m2 = 25,000000 =&gt; A</t>
  </si>
  <si>
    <t>58261B</t>
  </si>
  <si>
    <t>KRYTY Z BETON DLAŽDIC SE ZÁMKEM BAREV RELIÉF TL 80MM DO LOŽE Z KAM</t>
  </si>
  <si>
    <t>ze situace, červená: 40,0m2 = 40,000000 =&gt; A</t>
  </si>
  <si>
    <t>587202</t>
  </si>
  <si>
    <t>PŘEDLÁŽDĚNÍ KRYTU Z DROBNÝCH KOSTEK</t>
  </si>
  <si>
    <t>vstup na pozemek v km 0,810: 5,0m2 = 5,000000 =&gt; A</t>
  </si>
  <si>
    <t>ze situace: 21,00*0,80*0,15 = 2,520000 =&gt; A</t>
  </si>
  <si>
    <t>ze situace: 355,0m = 355,000000 =&gt; A</t>
  </si>
  <si>
    <t>917223</t>
  </si>
  <si>
    <t>SILNIČNÍ A CHODNÍKOVÉ OBRUBY Z BETONOVÝCH OBRUBNÍKŮ ŠÍŘ 100MM</t>
  </si>
  <si>
    <t>ze situace: 46,0m = 46,000000 =&gt; A</t>
  </si>
  <si>
    <t>96613</t>
  </si>
  <si>
    <t>BOURÁNÍ KONSTRUKCÍ Z KAMENE NA MC</t>
  </si>
  <si>
    <t>kámen prolévaný betonem_x000d_
čela stávajícího propustku: 2*1,60*1,00*0,30 = 0,960000 =&gt; A</t>
  </si>
  <si>
    <t>96615</t>
  </si>
  <si>
    <t>BOURÁNÍ KONSTRUKCÍ Z PROSTÉHO BETONU</t>
  </si>
  <si>
    <t>podezdívka stávajícího oplocení: 30,00*0,80*0,20 = 4,800000 =&gt; A</t>
  </si>
  <si>
    <t>římsy čel stávajícího propustku: 2*1,60*0,30*0,20 = 0,192000 =&gt; A</t>
  </si>
  <si>
    <t>966346</t>
  </si>
  <si>
    <t>BOURÁNÍ PROPUSTŮ Z TRUB DN DO 400MM</t>
  </si>
  <si>
    <t>plastové potrubí, ze situace: 10,0m = 10,000000 =&gt; A</t>
  </si>
  <si>
    <t>96656</t>
  </si>
  <si>
    <t>ODSTRANĚNÍ ŽLABŮ Z DÍLCŮ (VČET ŠTĚRBINOVÝCH) ŠÍŘKY 400MM</t>
  </si>
  <si>
    <t>štěrbinový žlab, ze situace: 10,0m = 10,000000 =&gt; A</t>
  </si>
  <si>
    <t>966843</t>
  </si>
  <si>
    <t>ODSTRANĚNÍ OPLOCENÍ Z RÁMEČ PLETIVA</t>
  </si>
  <si>
    <t xml:space="preserve">stávající oplocení  výšky 1,8m na podezdívce: 30,0m = 30,000000 =&gt; A</t>
  </si>
  <si>
    <t>121.2 - KOMUNIKACE PRO PĚŠÍ KM 0,890 - KÚ</t>
  </si>
  <si>
    <t>z pol.č.17120: 87,05m3 = 87,050000 =&gt; A _x000d_
drn z pol.č.11130: 166,0m2*0,10 = 16,600000 =&gt; B _x000d_
Celkem: A+B = 103,650000 =&gt; C</t>
  </si>
  <si>
    <t>z pol.č.11332: 213,1m3*1,9t/m3 = 404,890000 =&gt; A</t>
  </si>
  <si>
    <t>z pol.č.11351: 204,0m*0,04t/m = 8,160000 =&gt; A _x000d_
z pol.č.11352: 46,0m*0,1t/m = 4,600000 =&gt; B _x000d_
A+B = 12,760000 =&gt; C</t>
  </si>
  <si>
    <t>z pol.č.12573.C: 7,2m3 = 7,200000 =&gt; A</t>
  </si>
  <si>
    <t>dle pol.č.12573.A: 5,7m3 = 5,700000 =&gt; A</t>
  </si>
  <si>
    <t>z kubatur.listu: 16,6m3/0,10 = 166,000000 =&gt; A</t>
  </si>
  <si>
    <t>ze situace: (17,0m2+21,0m2+27,0m2+21,0m2)*0,10 = 8,600000 =&gt; A</t>
  </si>
  <si>
    <t>ze situace: 1280,0m2*0,2*0,06 = 15,360000 =&gt; A _x000d_
ze situace: 1280,0m2*0,8*0,06 = 61,440000 =&gt; B _x000d_
A+B = 76,800000 =&gt; C</t>
  </si>
  <si>
    <t>z kubatur.listu: 162,0m3+51,1m3 = 213,100000 =&gt; A</t>
  </si>
  <si>
    <t>ze situace: 11,0m+127,0m+21,0m+45,0m = 204,000000 =&gt; A</t>
  </si>
  <si>
    <t>ze situace: 16,0m+8,0m+8,0m+7,0m+7,0m = 46,000000 =&gt; A</t>
  </si>
  <si>
    <t>z kubatur.listu: 84,65m3+2,4m3 = 87,050000 =&gt; A</t>
  </si>
  <si>
    <t>ORNICE ZE ZEMNÍKUU</t>
  </si>
  <si>
    <t>natěženía dovoz ornicez pol.č.18230: 5,7m3 = 5,700000 =&gt; A</t>
  </si>
  <si>
    <t>natěžení a dovoz vhodné zeminy z pol.č.17110: 7,2m3 = 7,200000 =&gt; A</t>
  </si>
  <si>
    <t>z kubatur.listu: 7,2m3 = 7,200000 =&gt; A</t>
  </si>
  <si>
    <t>uložení výkopu na skládku z pol.č.12373: 87,05m3 = 87,050000 =&gt; A</t>
  </si>
  <si>
    <t>ze situace: 1377,0m2+193,0m2 = 1570,000000 =&gt; A</t>
  </si>
  <si>
    <t>ze situace: 38,0m2*0,15 = 5,700000 =&gt; A</t>
  </si>
  <si>
    <t>z pol.č.18230: 5,7m3/0,15 = 38,000000 =&gt; A</t>
  </si>
  <si>
    <t>ošetření 2x z pol.č.18241: 2*38,0m2 = 76,000000 =&gt; A</t>
  </si>
  <si>
    <t>zámková dl.tl.60mm: (242,0m2+1092,0m2+12,0m2+31,0m2)*0,15 = 206,550000 =&gt; A _x000d_
zámková dlažba tl.80mm: (153,0m2+40,0m2)*0,25 = 48,250000 =&gt; B _x000d_
Celkem: A+B = 254,800000 =&gt; C</t>
  </si>
  <si>
    <t>ze situace: 1334,0m2 = 1334,000000 =&gt; A</t>
  </si>
  <si>
    <t>ze situace: 153,0m2 = 153,000000 =&gt; A</t>
  </si>
  <si>
    <t>optický pás ze situace, červená: 12,0m2 = 12,000000 =&gt; A</t>
  </si>
  <si>
    <t>ze situace, červená: 31,0m2 = 31,000000 =&gt; A</t>
  </si>
  <si>
    <t>89923</t>
  </si>
  <si>
    <t>VÝŠKOVÁ ÚPRAVA KRYCÍCH HRNCŮ</t>
  </si>
  <si>
    <t>ze situace: 185,5m = 185,500000 =&gt; A</t>
  </si>
  <si>
    <t>ze situace: 61,5m = 61,500000 =&gt; A</t>
  </si>
  <si>
    <t>ze situace: 21,5m = 21,500000 =&gt; A</t>
  </si>
  <si>
    <t>93767.R</t>
  </si>
  <si>
    <t>MOBILIÁŘ - PŘÍSTŘEŠKY PRO ZASTÁVKY VEŘEJNÉ DOPRAVY</t>
  </si>
  <si>
    <t>DEMONTÁŽ A ZPĚTNÉ OSAZENÍ DO NOVÉ POLOHY
VČ. NUTNÝCH ZEMNÍCH PRACÍ A ZÁKLADOVÝCH KONSTRUKCÍ</t>
  </si>
  <si>
    <t>121.3 - KOMUNIKACE PRO PĚŠÍ KM 0,400 - 0,540, VPRAVO</t>
  </si>
  <si>
    <t>z pol.č.17120: 111,8m3 = 111,800000 =&gt; A _x000d_
drn z pol.č.11130: 262,0m2*0,10 = 26,200000 =&gt; B _x000d_
Celkem: A+B = 138,000000 =&gt; C</t>
  </si>
  <si>
    <t>z pol.č.12573.C: 28,8m3 = 28,800000 =&gt; A</t>
  </si>
  <si>
    <t>dle pol.č.12573.A: 12,0m3 = 12,000000 =&gt; A</t>
  </si>
  <si>
    <t>z kubatur.listu: 26,2m3/0,10 = 262,000000 =&gt; A</t>
  </si>
  <si>
    <t>z kubatur.listu: 111,8m3 = 111,800000 =&gt; A</t>
  </si>
  <si>
    <t>natěženía dovoz ornicez pol.č.18230: 12,0m3 = 12,000000 =&gt; A</t>
  </si>
  <si>
    <t>natěžení a dovoz vhodné zeminy z pol.č.17110,17310: 4,4m3+24,4m3 = 28,800000 =&gt; A</t>
  </si>
  <si>
    <t>z kubatur.listu: 4,4m3 = 4,400000 =&gt; A</t>
  </si>
  <si>
    <t>uložení výkopu na skládku z pol.č.12373: 111,8m3 = 111,800000 =&gt; A</t>
  </si>
  <si>
    <t>z kubatur.listu: 24,4m3 = 24,400000 =&gt; A</t>
  </si>
  <si>
    <t>ze situace: 284,0m2 = 284,000000 =&gt; A</t>
  </si>
  <si>
    <t>z kubatur.listu: 12,0m3 = 12,000000 =&gt; A</t>
  </si>
  <si>
    <t>z pol.č.18230: 12,0m3/0,15 = 80,000000 =&gt; A</t>
  </si>
  <si>
    <t>ošetření 2x z pol.č.18241: 2*80,0m2 = 160,000000 =&gt; A</t>
  </si>
  <si>
    <t>zámková dl.tl.60mm: (268,0m2+3,0m2)*0,15 = 40,650000 =&gt; A _x000d_
zámková dlažba tl.80mm: (8,0m2+5,0m2)*0,25 = 3,250000 =&gt; B _x000d_
Celkem: A+B = 43,900000 =&gt; C</t>
  </si>
  <si>
    <t>ze situace: 268,0m2 = 268,000000 =&gt; A</t>
  </si>
  <si>
    <t>ze situace: 8,0m2 = 8,000000 =&gt; A</t>
  </si>
  <si>
    <t>ze situace, červená: 3,0m2 = 3,000000 =&gt; A</t>
  </si>
  <si>
    <t>ze situace, červená: 5,0m2 = 5,000000 =&gt; A</t>
  </si>
  <si>
    <t>ze situace: 40,00*1,20*0,15 = 7,200000 =&gt; A</t>
  </si>
  <si>
    <t>ze situace: 97,0m = 97,000000 =&gt; A</t>
  </si>
  <si>
    <t>ze situace: 14,0m = 14,000000 =&gt; A</t>
  </si>
  <si>
    <t>701.1 - OPLOCENÍ V KM 0,740 - 0,776</t>
  </si>
  <si>
    <t>dle pol.č.17120: 6,916m3 = 6,916000 =&gt; A</t>
  </si>
  <si>
    <t>z pol.č.11352: 15,0m*0,1t/m = 1,500000 =&gt; A</t>
  </si>
  <si>
    <t>pro základový pás: 24,70*0,70*0,40 = 6,916000 =&gt; A</t>
  </si>
  <si>
    <t>uložení výkopu na skládku z pol.č.13273: 6,916m3 = 6,916000 =&gt; A</t>
  </si>
  <si>
    <t>27231A</t>
  </si>
  <si>
    <t>ZÁKLADY Z PROSTÉHO BETONU DO C20/25</t>
  </si>
  <si>
    <t>24,70*0,40*0,50 = 4,940000 =&gt; A</t>
  </si>
  <si>
    <t>11ks = 11,000000 =&gt; A</t>
  </si>
  <si>
    <t>podezdívka oplocení: 14,22m2*0,20 = 2,844000 =&gt; A</t>
  </si>
  <si>
    <t>pod základ: 24,70*0,40*0,20 = 1,976000 =&gt; A</t>
  </si>
  <si>
    <t>767911</t>
  </si>
  <si>
    <t>OPLOCENÍ Z DRÁTĚNÉHO PLETIVA POZINKOVANÉHO STANDARDNÍHO</t>
  </si>
  <si>
    <t>24,70*1,25 = 30,875000 =&gt; A</t>
  </si>
  <si>
    <t>76796</t>
  </si>
  <si>
    <t>VRATA A VRÁTKA</t>
  </si>
  <si>
    <t>vjezdová brána: 3,50*1,25 = 4,375000 =&gt; A</t>
  </si>
  <si>
    <t>výšky 1,5m, ze situace: 28,3m+3,5m = 31,800000 =&gt; A</t>
  </si>
  <si>
    <t>701.2 - OPLOCENÍ V KM 0,784 - 0,812</t>
  </si>
  <si>
    <t>dle pol.č.17120: 7,812m3 = 7,812000 =&gt; A</t>
  </si>
  <si>
    <t>pro základový pás: 27,90*0,70*0,40 = 7,812000 =&gt; A</t>
  </si>
  <si>
    <t>uložení výkopu na skládku z pol.č.13273: 7,812m3 = 7,812000 =&gt; A</t>
  </si>
  <si>
    <t>27,90*0,40*0,50 = 5,580000 =&gt; A</t>
  </si>
  <si>
    <t>podezdívka oplocení: 18,32m2*0,20 = 3,664000 =&gt; A</t>
  </si>
  <si>
    <t>pod základ: 27,90*0,40*0,20 = 2,232000 =&gt; A</t>
  </si>
  <si>
    <t>27,70*1,25 = 34,625000 =&gt; A</t>
  </si>
  <si>
    <t>výšky 1,5m, ze situace: 27,9m = 27,900000 =&gt; A</t>
  </si>
  <si>
    <t>701.6 - OPLOCENÍ V KM 1,295 - 1,317</t>
  </si>
  <si>
    <t>z pol.č.17120: 9,696m3 = 9,696000 =&gt; A</t>
  </si>
  <si>
    <t>z pol.č.96616: 9,888m3*2,5t/m3 = 24,720000 =&gt; A</t>
  </si>
  <si>
    <t>pro základový pás: 0,48m2*20,20 = 9,696000 =&gt; A</t>
  </si>
  <si>
    <t>uložení výkopu na skládku z pol.č.13273: 9,696m3 = 9,696000 =&gt; A</t>
  </si>
  <si>
    <t>20,20*0,50*0,50 = 5,050000 =&gt; A</t>
  </si>
  <si>
    <t>317315.R</t>
  </si>
  <si>
    <t>ŘÍMSY Z PROSTÉHO BETONU DO C30/37</t>
  </si>
  <si>
    <t>VČ NUTNÝCH KOTEVNÍCH TRNŮ</t>
  </si>
  <si>
    <t>na kamenné podezdívce: 20,20*0,50*0,10 = 1,010000 =&gt; A</t>
  </si>
  <si>
    <t>327215</t>
  </si>
  <si>
    <t>PŘEZDĚNÍ ZDÍ Z KAMENNÉHO ZDIVA</t>
  </si>
  <si>
    <t>podezdívka oplocení: 8,2m2*0,50 = 4,100000 =&gt; A</t>
  </si>
  <si>
    <t>pod základ: 20,20*0,50*0,20 = 2,020000 =&gt; A</t>
  </si>
  <si>
    <t>76795.R</t>
  </si>
  <si>
    <t>OPLOCENÍ Z OCEL PROFILŮ</t>
  </si>
  <si>
    <t>ZPĚTNÁ MONTÁŽ DEMONTOVANÉHO OPLOCENÍ VČ. OSAZENÍ OCELOVÝCH SLOUPKŮ</t>
  </si>
  <si>
    <t>z pol.č.966846: 20,20*1,50 = 30,300000 =&gt; A</t>
  </si>
  <si>
    <t>podezdívka oplocení: 20,60*0,80*0,50 = 8,240000 =&gt; A _x000d_
odpočet dle pol.č.327215: -4,1m3 = -4,100000 =&gt; B _x000d_
Celkem: A+B = 4,140000 =&gt; C</t>
  </si>
  <si>
    <t>základ podezdívky (předpoklad): 20,60*0,80*0,60 = 9,888000 =&gt; A</t>
  </si>
  <si>
    <t>966846</t>
  </si>
  <si>
    <t>ODSTRANĚNÍ OPLOCENÍ KOVOVÉHO PROFILOVÉHO</t>
  </si>
  <si>
    <t>výšky 1,5m, ze situace: 20,6m = 20,600000 =&gt; A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</si>
</sst>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3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0" fontId="4" fillId="2" borderId="10" xfId="0" applyFont="1" applyFill="1" applyBorder="1" applyAlignment="1" applyProtection="1">
      <alignment horizontal="left"/>
    </xf>
    <xf numFmtId="0" fontId="4" fillId="2" borderId="10" xfId="0" applyFont="1" applyFill="1" applyBorder="1" applyProtection="1"/>
    <xf numFmtId="164" fontId="4" fillId="2" borderId="10" xfId="0" applyNumberFormat="1" applyFont="1" applyFill="1" applyBorder="1" applyProtection="1"/>
    <xf numFmtId="0" fontId="0" fillId="2" borderId="10" xfId="0" applyFill="1" applyBorder="1" applyProtection="1"/>
    <xf numFmtId="0" fontId="4" fillId="2" borderId="11" xfId="0" applyFont="1" applyFill="1" applyBorder="1" applyAlignment="1" applyProtection="1">
      <alignment horizontal="left"/>
    </xf>
    <xf numFmtId="0" fontId="4" fillId="2" borderId="11" xfId="0" applyFont="1" applyFill="1" applyBorder="1" applyProtection="1"/>
    <xf numFmtId="164" fontId="4" fillId="2" borderId="11" xfId="0" applyNumberFormat="1" applyFont="1" applyFill="1" applyBorder="1" applyProtection="1"/>
    <xf numFmtId="164" fontId="4" fillId="0" borderId="0" xfId="0" applyNumberFormat="1" applyFont="1"/>
    <xf numFmtId="0" fontId="6" fillId="3" borderId="12" xfId="0" quotePrefix="1" applyFont="1" applyFill="1" applyBorder="1" applyProtection="1"/>
    <xf numFmtId="164" fontId="4" fillId="3" borderId="12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2" xfId="0" applyNumberFormat="1" applyFont="1" applyFill="1" applyBorder="1" applyProtection="1">
      <protection locked="0"/>
    </xf>
    <xf numFmtId="164" fontId="4" fillId="3" borderId="12" xfId="0" applyNumberFormat="1" applyFont="1" applyFill="1" applyBorder="1" applyAlignment="1" applyProtection="1">
      <alignment horizontal="right"/>
      <protection locked="0"/>
    </xf>
    <xf numFmtId="9" fontId="4" fillId="3" borderId="12" xfId="0" applyNumberFormat="1" applyFont="1" applyFill="1" applyBorder="1" applyAlignment="1" applyProtection="1">
      <alignment horizontal="center"/>
    </xf>
    <xf numFmtId="164" fontId="4" fillId="3" borderId="12" xfId="0" applyNumberFormat="1" applyFont="1" applyFill="1" applyBorder="1" applyAlignment="1" applyProtection="1">
      <alignment horizontal="right"/>
    </xf>
    <xf numFmtId="0" fontId="6" fillId="2" borderId="12" xfId="0" applyFont="1" applyFill="1" applyBorder="1" applyProtection="1"/>
    <xf numFmtId="0" fontId="6" fillId="2" borderId="12" xfId="0" applyFont="1" applyFill="1" applyBorder="1" applyAlignment="1" applyProtection="1">
      <alignment wrapText="1"/>
    </xf>
    <xf numFmtId="0" fontId="6" fillId="2" borderId="12" xfId="0" applyFont="1" applyFill="1" applyBorder="1" applyAlignment="1" applyProtection="1">
      <alignment horizontal="right"/>
    </xf>
    <xf numFmtId="164" fontId="6" fillId="2" borderId="12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2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4" fillId="2" borderId="13" xfId="0" applyFont="1" applyFill="1" applyBorder="1" applyAlignment="1" applyProtection="1">
      <alignment wrapText="1"/>
    </xf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styles" Target="styles.xml" /><Relationship Id="rId37" Type="http://schemas.openxmlformats.org/officeDocument/2006/relationships/theme" Target="theme/theme1.xml" /><Relationship Id="rId38" Type="http://schemas.openxmlformats.org/officeDocument/2006/relationships/calcChain" Target="calcChain.xml" /><Relationship Id="rId3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f>SUM(D20,D54)</f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f>SUM(F20,F54)</f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3" t="s">
        <v>20</v>
      </c>
      <c r="D20" s="24">
        <f>SUM(D21,D24,D27,D30,D33,D36,D39,D42,D45,D48,D51)</f>
        <v>0</v>
      </c>
      <c r="E20" s="25"/>
      <c r="F20" s="24">
        <f>SUM(F21,F24,F27,F30,F33,F36,F39,F42,F45,F48,F51)</f>
        <v>0</v>
      </c>
      <c r="G20" s="12"/>
      <c r="H20" s="2"/>
      <c r="I20" s="2"/>
    </row>
    <row r="21" thickBot="1" ht="13.5">
      <c r="A21" s="9"/>
      <c r="B21" s="26" t="s">
        <v>21</v>
      </c>
      <c r="C21" s="27" t="s">
        <v>22</v>
      </c>
      <c r="D21" s="28">
        <f>SUM(D22,D23)</f>
        <v>0</v>
      </c>
      <c r="E21" s="29"/>
      <c r="F21" s="28">
        <f>SUM(F22,F23)</f>
        <v>0</v>
      </c>
      <c r="G21" s="12"/>
      <c r="H21" s="2"/>
      <c r="I21" s="2"/>
    </row>
    <row r="22" thickTop="1" thickBot="1" ht="14.25">
      <c r="A22" s="9"/>
      <c r="B22" s="30" t="s">
        <v>23</v>
      </c>
      <c r="C22" s="31" t="s">
        <v>24</v>
      </c>
      <c r="D22" s="32">
        <f>'0 - 000.1'!J10</f>
        <v>0</v>
      </c>
      <c r="E22" s="29"/>
      <c r="F22" s="32">
        <f>('0 - 000.1'!J11)</f>
        <v>0</v>
      </c>
      <c r="G22" s="12"/>
      <c r="H22" s="2"/>
      <c r="I22" s="2"/>
      <c r="S22" s="33">
        <f>ROUND('0 - 000.1'!S11,4)</f>
        <v>0</v>
      </c>
    </row>
    <row r="23" thickTop="1" thickBot="1" ht="14.25">
      <c r="A23" s="9"/>
      <c r="B23" s="30" t="s">
        <v>25</v>
      </c>
      <c r="C23" s="31" t="s">
        <v>26</v>
      </c>
      <c r="D23" s="32">
        <f>'1 - 000.2'!J10</f>
        <v>0</v>
      </c>
      <c r="E23" s="29"/>
      <c r="F23" s="32">
        <f>('1 - 000.2'!J11)</f>
        <v>0</v>
      </c>
      <c r="G23" s="12"/>
      <c r="H23" s="2"/>
      <c r="I23" s="2"/>
      <c r="S23" s="33">
        <f>ROUND('1 - 000.2'!S11,4)</f>
        <v>0</v>
      </c>
    </row>
    <row r="24" thickTop="1" thickBot="1" ht="14.25">
      <c r="A24" s="9"/>
      <c r="B24" s="30" t="s">
        <v>27</v>
      </c>
      <c r="C24" s="31" t="s">
        <v>28</v>
      </c>
      <c r="D24" s="32">
        <f>SUM(D25,D26)</f>
        <v>0</v>
      </c>
      <c r="E24" s="29"/>
      <c r="F24" s="32">
        <f>SUM(F25,F26)</f>
        <v>0</v>
      </c>
      <c r="G24" s="12"/>
      <c r="H24" s="2"/>
      <c r="I24" s="2"/>
    </row>
    <row r="25" thickTop="1" thickBot="1" ht="14.25">
      <c r="A25" s="9"/>
      <c r="B25" s="30" t="s">
        <v>29</v>
      </c>
      <c r="C25" s="31" t="s">
        <v>30</v>
      </c>
      <c r="D25" s="32">
        <f>'2 - 101.1'!J10</f>
        <v>0</v>
      </c>
      <c r="E25" s="29"/>
      <c r="F25" s="32">
        <f>('2 - 101.1'!J11)</f>
        <v>0</v>
      </c>
      <c r="G25" s="12"/>
      <c r="H25" s="2"/>
      <c r="I25" s="2"/>
      <c r="S25" s="33">
        <f>ROUND('2 - 101.1'!S11,4)</f>
        <v>0</v>
      </c>
    </row>
    <row r="26" thickTop="1" thickBot="1" ht="14.25">
      <c r="A26" s="9"/>
      <c r="B26" s="30" t="s">
        <v>31</v>
      </c>
      <c r="C26" s="31" t="s">
        <v>32</v>
      </c>
      <c r="D26" s="32">
        <f>'3 - 101.2'!J10</f>
        <v>0</v>
      </c>
      <c r="E26" s="29"/>
      <c r="F26" s="32">
        <f>('3 - 101.2'!J11)</f>
        <v>0</v>
      </c>
      <c r="G26" s="12"/>
      <c r="H26" s="2"/>
      <c r="I26" s="2"/>
      <c r="S26" s="33">
        <f>ROUND('3 - 101.2'!S11,4)</f>
        <v>0</v>
      </c>
    </row>
    <row r="27" thickTop="1" thickBot="1" ht="14.25">
      <c r="A27" s="9"/>
      <c r="B27" s="30" t="s">
        <v>33</v>
      </c>
      <c r="C27" s="31" t="s">
        <v>34</v>
      </c>
      <c r="D27" s="32">
        <f>SUM(D28,D29)</f>
        <v>0</v>
      </c>
      <c r="E27" s="29"/>
      <c r="F27" s="32">
        <f>SUM(F28,F29)</f>
        <v>0</v>
      </c>
      <c r="G27" s="12"/>
      <c r="H27" s="2"/>
      <c r="I27" s="2"/>
    </row>
    <row r="28" thickTop="1" thickBot="1" ht="14.25">
      <c r="A28" s="9"/>
      <c r="B28" s="30" t="s">
        <v>35</v>
      </c>
      <c r="C28" s="31" t="s">
        <v>36</v>
      </c>
      <c r="D28" s="32">
        <f>'4 - 102.1'!J10</f>
        <v>0</v>
      </c>
      <c r="E28" s="29"/>
      <c r="F28" s="32">
        <f>('4 - 102.1'!J11)</f>
        <v>0</v>
      </c>
      <c r="G28" s="12"/>
      <c r="H28" s="2"/>
      <c r="I28" s="2"/>
      <c r="S28" s="33">
        <f>ROUND('4 - 102.1'!S11,4)</f>
        <v>0</v>
      </c>
    </row>
    <row r="29" thickTop="1" thickBot="1" ht="14.25">
      <c r="A29" s="9"/>
      <c r="B29" s="30" t="s">
        <v>37</v>
      </c>
      <c r="C29" s="31" t="s">
        <v>38</v>
      </c>
      <c r="D29" s="32">
        <f>'5 - 102.2'!J10</f>
        <v>0</v>
      </c>
      <c r="E29" s="29"/>
      <c r="F29" s="32">
        <f>('5 - 102.2'!J11)</f>
        <v>0</v>
      </c>
      <c r="G29" s="12"/>
      <c r="H29" s="2"/>
      <c r="I29" s="2"/>
      <c r="S29" s="33">
        <f>ROUND('5 - 102.2'!S11,4)</f>
        <v>0</v>
      </c>
    </row>
    <row r="30" thickTop="1" thickBot="1" ht="14.25">
      <c r="A30" s="9"/>
      <c r="B30" s="30" t="s">
        <v>39</v>
      </c>
      <c r="C30" s="31" t="s">
        <v>40</v>
      </c>
      <c r="D30" s="32">
        <f>SUM(D31,D32)</f>
        <v>0</v>
      </c>
      <c r="E30" s="29"/>
      <c r="F30" s="32">
        <f>SUM(F31,F32)</f>
        <v>0</v>
      </c>
      <c r="G30" s="12"/>
      <c r="H30" s="2"/>
      <c r="I30" s="2"/>
    </row>
    <row r="31" thickTop="1" thickBot="1" ht="14.25">
      <c r="A31" s="9"/>
      <c r="B31" s="30" t="s">
        <v>41</v>
      </c>
      <c r="C31" s="31" t="s">
        <v>42</v>
      </c>
      <c r="D31" s="32">
        <f>'6 - 103.1'!J10</f>
        <v>0</v>
      </c>
      <c r="E31" s="29"/>
      <c r="F31" s="32">
        <f>('6 - 103.1'!J11)</f>
        <v>0</v>
      </c>
      <c r="G31" s="12"/>
      <c r="H31" s="2"/>
      <c r="I31" s="2"/>
      <c r="S31" s="33">
        <f>ROUND('6 - 103.1'!S11,4)</f>
        <v>0</v>
      </c>
    </row>
    <row r="32" thickTop="1" thickBot="1" ht="14.25">
      <c r="A32" s="9"/>
      <c r="B32" s="30" t="s">
        <v>43</v>
      </c>
      <c r="C32" s="31" t="s">
        <v>44</v>
      </c>
      <c r="D32" s="32">
        <f>'7 - 103.2'!J10</f>
        <v>0</v>
      </c>
      <c r="E32" s="29"/>
      <c r="F32" s="32">
        <f>('7 - 103.2'!J11)</f>
        <v>0</v>
      </c>
      <c r="G32" s="12"/>
      <c r="H32" s="2"/>
      <c r="I32" s="2"/>
      <c r="S32" s="33">
        <f>ROUND('7 - 103.2'!S11,4)</f>
        <v>0</v>
      </c>
    </row>
    <row r="33" thickTop="1" thickBot="1" ht="14.25">
      <c r="A33" s="9"/>
      <c r="B33" s="30" t="s">
        <v>45</v>
      </c>
      <c r="C33" s="31" t="s">
        <v>46</v>
      </c>
      <c r="D33" s="32">
        <f>SUM(D34,D35)</f>
        <v>0</v>
      </c>
      <c r="E33" s="29"/>
      <c r="F33" s="32">
        <f>SUM(F34,F35)</f>
        <v>0</v>
      </c>
      <c r="G33" s="12"/>
      <c r="H33" s="2"/>
      <c r="I33" s="2"/>
    </row>
    <row r="34" thickTop="1" thickBot="1" ht="14.25">
      <c r="A34" s="9"/>
      <c r="B34" s="30" t="s">
        <v>47</v>
      </c>
      <c r="C34" s="31" t="s">
        <v>48</v>
      </c>
      <c r="D34" s="32">
        <f>'8 - 131.1'!J10</f>
        <v>0</v>
      </c>
      <c r="E34" s="29"/>
      <c r="F34" s="32">
        <f>('8 - 131.1'!J11)</f>
        <v>0</v>
      </c>
      <c r="G34" s="12"/>
      <c r="H34" s="2"/>
      <c r="I34" s="2"/>
      <c r="S34" s="33">
        <f>ROUND('8 - 131.1'!S11,4)</f>
        <v>0</v>
      </c>
    </row>
    <row r="35" thickTop="1" thickBot="1" ht="14.25">
      <c r="A35" s="9"/>
      <c r="B35" s="30" t="s">
        <v>49</v>
      </c>
      <c r="C35" s="31" t="s">
        <v>50</v>
      </c>
      <c r="D35" s="32">
        <f>'9 - 131.2'!J10</f>
        <v>0</v>
      </c>
      <c r="E35" s="29"/>
      <c r="F35" s="32">
        <f>('9 - 131.2'!J11)</f>
        <v>0</v>
      </c>
      <c r="G35" s="12"/>
      <c r="H35" s="2"/>
      <c r="I35" s="2"/>
      <c r="S35" s="33">
        <f>ROUND('9 - 131.2'!S11,4)</f>
        <v>0</v>
      </c>
    </row>
    <row r="36" thickTop="1" thickBot="1" ht="14.25">
      <c r="A36" s="9"/>
      <c r="B36" s="30" t="s">
        <v>51</v>
      </c>
      <c r="C36" s="31" t="s">
        <v>52</v>
      </c>
      <c r="D36" s="32">
        <f>SUM(D37,D38)</f>
        <v>0</v>
      </c>
      <c r="E36" s="29"/>
      <c r="F36" s="32">
        <f>SUM(F37,F38)</f>
        <v>0</v>
      </c>
      <c r="G36" s="12"/>
      <c r="H36" s="2"/>
      <c r="I36" s="2"/>
    </row>
    <row r="37" thickTop="1" thickBot="1" ht="14.25">
      <c r="A37" s="9"/>
      <c r="B37" s="30" t="s">
        <v>53</v>
      </c>
      <c r="C37" s="31" t="s">
        <v>54</v>
      </c>
      <c r="D37" s="32">
        <f>'10 - 181.1'!J10</f>
        <v>0</v>
      </c>
      <c r="E37" s="29"/>
      <c r="F37" s="32">
        <f>('10 - 181.1'!J11)</f>
        <v>0</v>
      </c>
      <c r="G37" s="12"/>
      <c r="H37" s="2"/>
      <c r="I37" s="2"/>
      <c r="S37" s="33">
        <f>ROUND('10 - 181.1'!S11,4)</f>
        <v>0</v>
      </c>
    </row>
    <row r="38" thickTop="1" thickBot="1" ht="14.25">
      <c r="A38" s="9"/>
      <c r="B38" s="30" t="s">
        <v>55</v>
      </c>
      <c r="C38" s="31" t="s">
        <v>56</v>
      </c>
      <c r="D38" s="32">
        <f>'11 - 181.2'!J10</f>
        <v>0</v>
      </c>
      <c r="E38" s="29"/>
      <c r="F38" s="32">
        <f>('11 - 181.2'!J11)</f>
        <v>0</v>
      </c>
      <c r="G38" s="12"/>
      <c r="H38" s="2"/>
      <c r="I38" s="2"/>
      <c r="S38" s="33">
        <f>ROUND('11 - 181.2'!S11,4)</f>
        <v>0</v>
      </c>
    </row>
    <row r="39" thickTop="1" thickBot="1" ht="14.25">
      <c r="A39" s="9"/>
      <c r="B39" s="30" t="s">
        <v>57</v>
      </c>
      <c r="C39" s="31" t="s">
        <v>58</v>
      </c>
      <c r="D39" s="32">
        <f>SUM(D40,D41)</f>
        <v>0</v>
      </c>
      <c r="E39" s="29"/>
      <c r="F39" s="32">
        <f>SUM(F40,F41)</f>
        <v>0</v>
      </c>
      <c r="G39" s="12"/>
      <c r="H39" s="2"/>
      <c r="I39" s="2"/>
    </row>
    <row r="40" thickTop="1" thickBot="1" ht="14.25">
      <c r="A40" s="9"/>
      <c r="B40" s="30" t="s">
        <v>59</v>
      </c>
      <c r="C40" s="31" t="s">
        <v>60</v>
      </c>
      <c r="D40" s="32">
        <f>'12 - 301.1'!J10</f>
        <v>0</v>
      </c>
      <c r="E40" s="29"/>
      <c r="F40" s="32">
        <f>('12 - 301.1'!J11)</f>
        <v>0</v>
      </c>
      <c r="G40" s="12"/>
      <c r="H40" s="2"/>
      <c r="I40" s="2"/>
      <c r="S40" s="33">
        <f>ROUND('12 - 301.1'!S11,4)</f>
        <v>0</v>
      </c>
    </row>
    <row r="41" thickTop="1" thickBot="1" ht="14.25">
      <c r="A41" s="9"/>
      <c r="B41" s="30" t="s">
        <v>61</v>
      </c>
      <c r="C41" s="31" t="s">
        <v>62</v>
      </c>
      <c r="D41" s="32">
        <f>'13 - 301.2'!J10</f>
        <v>0</v>
      </c>
      <c r="E41" s="29"/>
      <c r="F41" s="32">
        <f>('13 - 301.2'!J11)</f>
        <v>0</v>
      </c>
      <c r="G41" s="12"/>
      <c r="H41" s="2"/>
      <c r="I41" s="2"/>
      <c r="S41" s="33">
        <f>ROUND('13 - 301.2'!S11,4)</f>
        <v>0</v>
      </c>
    </row>
    <row r="42" thickTop="1" thickBot="1" ht="14.25">
      <c r="A42" s="9"/>
      <c r="B42" s="30" t="s">
        <v>63</v>
      </c>
      <c r="C42" s="31" t="s">
        <v>64</v>
      </c>
      <c r="D42" s="32">
        <f>SUM(D43,D44)</f>
        <v>0</v>
      </c>
      <c r="E42" s="29"/>
      <c r="F42" s="32">
        <f>SUM(F43,F44)</f>
        <v>0</v>
      </c>
      <c r="G42" s="12"/>
      <c r="H42" s="2"/>
      <c r="I42" s="2"/>
    </row>
    <row r="43" thickTop="1" thickBot="1" ht="14.25">
      <c r="A43" s="9"/>
      <c r="B43" s="30" t="s">
        <v>65</v>
      </c>
      <c r="C43" s="31" t="s">
        <v>66</v>
      </c>
      <c r="D43" s="32">
        <f>'14 - 302.1'!J10</f>
        <v>0</v>
      </c>
      <c r="E43" s="29"/>
      <c r="F43" s="32">
        <f>('14 - 302.1'!J11)</f>
        <v>0</v>
      </c>
      <c r="G43" s="12"/>
      <c r="H43" s="2"/>
      <c r="I43" s="2"/>
      <c r="S43" s="33">
        <f>ROUND('14 - 302.1'!S11,4)</f>
        <v>0</v>
      </c>
    </row>
    <row r="44" thickTop="1" thickBot="1" ht="14.25">
      <c r="A44" s="9"/>
      <c r="B44" s="30" t="s">
        <v>67</v>
      </c>
      <c r="C44" s="31" t="s">
        <v>68</v>
      </c>
      <c r="D44" s="32">
        <f>'15 - 302.2'!J10</f>
        <v>0</v>
      </c>
      <c r="E44" s="29"/>
      <c r="F44" s="32">
        <f>('15 - 302.2'!J11)</f>
        <v>0</v>
      </c>
      <c r="G44" s="12"/>
      <c r="H44" s="2"/>
      <c r="I44" s="2"/>
      <c r="S44" s="33">
        <f>ROUND('15 - 302.2'!S11,4)</f>
        <v>0</v>
      </c>
    </row>
    <row r="45" thickTop="1" thickBot="1" ht="14.25">
      <c r="A45" s="9"/>
      <c r="B45" s="30" t="s">
        <v>69</v>
      </c>
      <c r="C45" s="31" t="s">
        <v>70</v>
      </c>
      <c r="D45" s="32">
        <f>SUM(D46,D47)</f>
        <v>0</v>
      </c>
      <c r="E45" s="29"/>
      <c r="F45" s="32">
        <f>SUM(F46,F47)</f>
        <v>0</v>
      </c>
      <c r="G45" s="12"/>
      <c r="H45" s="2"/>
      <c r="I45" s="2"/>
    </row>
    <row r="46" thickTop="1" thickBot="1" ht="14.25">
      <c r="A46" s="9"/>
      <c r="B46" s="30" t="s">
        <v>71</v>
      </c>
      <c r="C46" s="31" t="s">
        <v>72</v>
      </c>
      <c r="D46" s="32">
        <f>'16 - 321.1'!J10</f>
        <v>0</v>
      </c>
      <c r="E46" s="29"/>
      <c r="F46" s="32">
        <f>('16 - 321.1'!J11)</f>
        <v>0</v>
      </c>
      <c r="G46" s="12"/>
      <c r="H46" s="2"/>
      <c r="I46" s="2"/>
      <c r="S46" s="33">
        <f>ROUND('16 - 321.1'!S11,4)</f>
        <v>0</v>
      </c>
    </row>
    <row r="47" thickTop="1" thickBot="1" ht="14.25">
      <c r="A47" s="9"/>
      <c r="B47" s="30" t="s">
        <v>73</v>
      </c>
      <c r="C47" s="31" t="s">
        <v>74</v>
      </c>
      <c r="D47" s="32">
        <f>'17 - 321.2'!J10</f>
        <v>0</v>
      </c>
      <c r="E47" s="29"/>
      <c r="F47" s="32">
        <f>('17 - 321.2'!J11)</f>
        <v>0</v>
      </c>
      <c r="G47" s="12"/>
      <c r="H47" s="2"/>
      <c r="I47" s="2"/>
      <c r="S47" s="33">
        <f>ROUND('17 - 321.2'!S11,4)</f>
        <v>0</v>
      </c>
    </row>
    <row r="48" thickTop="1" thickBot="1" ht="14.25">
      <c r="A48" s="9"/>
      <c r="B48" s="30" t="s">
        <v>75</v>
      </c>
      <c r="C48" s="31" t="s">
        <v>76</v>
      </c>
      <c r="D48" s="32">
        <f>SUM(D49,D50)</f>
        <v>0</v>
      </c>
      <c r="E48" s="29"/>
      <c r="F48" s="32">
        <f>SUM(F49,F50)</f>
        <v>0</v>
      </c>
      <c r="G48" s="12"/>
      <c r="H48" s="2"/>
      <c r="I48" s="2"/>
    </row>
    <row r="49" thickTop="1" thickBot="1" ht="14.25">
      <c r="A49" s="9"/>
      <c r="B49" s="30" t="s">
        <v>77</v>
      </c>
      <c r="C49" s="31" t="s">
        <v>78</v>
      </c>
      <c r="D49" s="32">
        <f>'18 - 501.1'!J10</f>
        <v>0</v>
      </c>
      <c r="E49" s="29"/>
      <c r="F49" s="32">
        <f>('18 - 501.1'!J11)</f>
        <v>0</v>
      </c>
      <c r="G49" s="12"/>
      <c r="H49" s="2"/>
      <c r="I49" s="2"/>
      <c r="S49" s="33">
        <f>ROUND('18 - 501.1'!S11,4)</f>
        <v>0</v>
      </c>
    </row>
    <row r="50" thickTop="1" thickBot="1" ht="14.25">
      <c r="A50" s="9"/>
      <c r="B50" s="30" t="s">
        <v>79</v>
      </c>
      <c r="C50" s="31" t="s">
        <v>80</v>
      </c>
      <c r="D50" s="32">
        <f>'19 - 501.2'!J10</f>
        <v>0</v>
      </c>
      <c r="E50" s="29"/>
      <c r="F50" s="32">
        <f>('19 - 501.2'!J11)</f>
        <v>0</v>
      </c>
      <c r="G50" s="12"/>
      <c r="H50" s="2"/>
      <c r="I50" s="2"/>
      <c r="S50" s="33">
        <f>ROUND('19 - 501.2'!S11,4)</f>
        <v>0</v>
      </c>
    </row>
    <row r="51" thickTop="1" thickBot="1" ht="14.25">
      <c r="A51" s="9"/>
      <c r="B51" s="30" t="s">
        <v>81</v>
      </c>
      <c r="C51" s="31" t="s">
        <v>82</v>
      </c>
      <c r="D51" s="32">
        <f>SUM(D52,D53)</f>
        <v>0</v>
      </c>
      <c r="E51" s="29"/>
      <c r="F51" s="32">
        <f>SUM(F52,F53)</f>
        <v>0</v>
      </c>
      <c r="G51" s="12"/>
      <c r="H51" s="2"/>
      <c r="I51" s="2"/>
    </row>
    <row r="52" thickTop="1" thickBot="1" ht="14.25">
      <c r="A52" s="9"/>
      <c r="B52" s="30" t="s">
        <v>83</v>
      </c>
      <c r="C52" s="31" t="s">
        <v>84</v>
      </c>
      <c r="D52" s="32">
        <f>'20 - 701.4'!J10</f>
        <v>0</v>
      </c>
      <c r="E52" s="29"/>
      <c r="F52" s="32">
        <f>('20 - 701.4'!J11)</f>
        <v>0</v>
      </c>
      <c r="G52" s="12"/>
      <c r="H52" s="2"/>
      <c r="I52" s="2"/>
      <c r="S52" s="33">
        <f>ROUND('20 - 701.4'!S11,4)</f>
        <v>0</v>
      </c>
    </row>
    <row r="53" thickTop="1" thickBot="1" ht="14.25">
      <c r="A53" s="9"/>
      <c r="B53" s="30" t="s">
        <v>85</v>
      </c>
      <c r="C53" s="31" t="s">
        <v>86</v>
      </c>
      <c r="D53" s="32">
        <f>'21 - 701.5'!J10</f>
        <v>0</v>
      </c>
      <c r="E53" s="29"/>
      <c r="F53" s="32">
        <f>('21 - 701.5'!J11)</f>
        <v>0</v>
      </c>
      <c r="G53" s="12"/>
      <c r="H53" s="2"/>
      <c r="I53" s="2"/>
      <c r="S53" s="33">
        <f>ROUND('21 - 701.5'!S11,4)</f>
        <v>0</v>
      </c>
    </row>
    <row r="54" thickTop="1" ht="13.5">
      <c r="A54" s="9"/>
      <c r="B54" s="34" t="s">
        <v>87</v>
      </c>
      <c r="C54" s="34" t="s">
        <v>88</v>
      </c>
      <c r="D54" s="35">
        <f>SUM(D55,D58,D61,D65,D68)</f>
        <v>0</v>
      </c>
      <c r="E54" s="25"/>
      <c r="F54" s="35">
        <f>SUM(F55,F58,F61,F65,F68)</f>
        <v>0</v>
      </c>
      <c r="G54" s="12"/>
      <c r="H54" s="2"/>
      <c r="I54" s="2"/>
    </row>
    <row r="55" thickBot="1" ht="13.5">
      <c r="A55" s="9"/>
      <c r="B55" s="26" t="s">
        <v>21</v>
      </c>
      <c r="C55" s="27" t="s">
        <v>22</v>
      </c>
      <c r="D55" s="28">
        <f>SUM(D56,D57)</f>
        <v>0</v>
      </c>
      <c r="E55" s="29"/>
      <c r="F55" s="28">
        <f>SUM(F56,F57)</f>
        <v>0</v>
      </c>
      <c r="G55" s="12"/>
      <c r="H55" s="2"/>
      <c r="I55" s="2"/>
    </row>
    <row r="56" thickTop="1" thickBot="1" ht="14.25">
      <c r="A56" s="9"/>
      <c r="B56" s="30" t="s">
        <v>23</v>
      </c>
      <c r="C56" s="31" t="s">
        <v>24</v>
      </c>
      <c r="D56" s="32">
        <f>'22 - 000.1'!J10</f>
        <v>0</v>
      </c>
      <c r="E56" s="29"/>
      <c r="F56" s="32">
        <f>('22 - 000.1'!J11)</f>
        <v>0</v>
      </c>
      <c r="G56" s="12"/>
      <c r="H56" s="2"/>
      <c r="I56" s="2"/>
      <c r="S56" s="33">
        <f>ROUND('22 - 000.1'!S11,4)</f>
        <v>0</v>
      </c>
    </row>
    <row r="57" thickTop="1" thickBot="1" ht="14.25">
      <c r="A57" s="9"/>
      <c r="B57" s="30" t="s">
        <v>25</v>
      </c>
      <c r="C57" s="31" t="s">
        <v>26</v>
      </c>
      <c r="D57" s="32">
        <f>'23 - 000.2'!J10</f>
        <v>0</v>
      </c>
      <c r="E57" s="29"/>
      <c r="F57" s="32">
        <f>('23 - 000.2'!J11)</f>
        <v>0</v>
      </c>
      <c r="G57" s="12"/>
      <c r="H57" s="2"/>
      <c r="I57" s="2"/>
      <c r="S57" s="33">
        <f>ROUND('23 - 000.2'!S11,4)</f>
        <v>0</v>
      </c>
    </row>
    <row r="58" thickTop="1" thickBot="1" ht="14.25">
      <c r="A58" s="9"/>
      <c r="B58" s="30" t="s">
        <v>89</v>
      </c>
      <c r="C58" s="31" t="s">
        <v>90</v>
      </c>
      <c r="D58" s="32">
        <f>SUM(D59,D60)</f>
        <v>0</v>
      </c>
      <c r="E58" s="29"/>
      <c r="F58" s="32">
        <f>SUM(F59,F60)</f>
        <v>0</v>
      </c>
      <c r="G58" s="12"/>
      <c r="H58" s="2"/>
      <c r="I58" s="2"/>
    </row>
    <row r="59" thickTop="1" thickBot="1" ht="14.25">
      <c r="A59" s="9"/>
      <c r="B59" s="30" t="s">
        <v>91</v>
      </c>
      <c r="C59" s="31" t="s">
        <v>92</v>
      </c>
      <c r="D59" s="32">
        <f>'24 - 111.1'!J10</f>
        <v>0</v>
      </c>
      <c r="E59" s="29"/>
      <c r="F59" s="32">
        <f>('24 - 111.1'!J11)</f>
        <v>0</v>
      </c>
      <c r="G59" s="12"/>
      <c r="H59" s="2"/>
      <c r="I59" s="2"/>
      <c r="S59" s="33">
        <f>ROUND('24 - 111.1'!S11,4)</f>
        <v>0</v>
      </c>
    </row>
    <row r="60" thickTop="1" thickBot="1" ht="14.25">
      <c r="A60" s="9"/>
      <c r="B60" s="30" t="s">
        <v>93</v>
      </c>
      <c r="C60" s="31" t="s">
        <v>94</v>
      </c>
      <c r="D60" s="32">
        <f>'25 - 111.2'!J10</f>
        <v>0</v>
      </c>
      <c r="E60" s="29"/>
      <c r="F60" s="32">
        <f>('25 - 111.2'!J11)</f>
        <v>0</v>
      </c>
      <c r="G60" s="12"/>
      <c r="H60" s="2"/>
      <c r="I60" s="2"/>
      <c r="S60" s="33">
        <f>ROUND('25 - 111.2'!S11,4)</f>
        <v>0</v>
      </c>
    </row>
    <row r="61" thickTop="1" thickBot="1" ht="14.25">
      <c r="A61" s="9"/>
      <c r="B61" s="30" t="s">
        <v>95</v>
      </c>
      <c r="C61" s="31" t="s">
        <v>96</v>
      </c>
      <c r="D61" s="32">
        <f>SUM(D62,D63,D64)</f>
        <v>0</v>
      </c>
      <c r="E61" s="29"/>
      <c r="F61" s="32">
        <f>SUM(F62,F63,F64)</f>
        <v>0</v>
      </c>
      <c r="G61" s="12"/>
      <c r="H61" s="2"/>
      <c r="I61" s="2"/>
    </row>
    <row r="62" thickTop="1" thickBot="1" ht="14.25">
      <c r="A62" s="9"/>
      <c r="B62" s="30" t="s">
        <v>97</v>
      </c>
      <c r="C62" s="31" t="s">
        <v>98</v>
      </c>
      <c r="D62" s="32">
        <f>'26 - 121.1'!J10</f>
        <v>0</v>
      </c>
      <c r="E62" s="29"/>
      <c r="F62" s="32">
        <f>('26 - 121.1'!J11)</f>
        <v>0</v>
      </c>
      <c r="G62" s="12"/>
      <c r="H62" s="2"/>
      <c r="I62" s="2"/>
      <c r="S62" s="33">
        <f>ROUND('26 - 121.1'!S11,4)</f>
        <v>0</v>
      </c>
    </row>
    <row r="63" thickTop="1" thickBot="1" ht="14.25">
      <c r="A63" s="9"/>
      <c r="B63" s="30" t="s">
        <v>99</v>
      </c>
      <c r="C63" s="31" t="s">
        <v>100</v>
      </c>
      <c r="D63" s="32">
        <f>'27 - 121.2'!J10</f>
        <v>0</v>
      </c>
      <c r="E63" s="29"/>
      <c r="F63" s="32">
        <f>('27 - 121.2'!J11)</f>
        <v>0</v>
      </c>
      <c r="G63" s="12"/>
      <c r="H63" s="2"/>
      <c r="I63" s="2"/>
      <c r="S63" s="33">
        <f>ROUND('27 - 121.2'!S11,4)</f>
        <v>0</v>
      </c>
    </row>
    <row r="64" thickTop="1" thickBot="1" ht="14.25">
      <c r="A64" s="9"/>
      <c r="B64" s="30" t="s">
        <v>101</v>
      </c>
      <c r="C64" s="31" t="s">
        <v>102</v>
      </c>
      <c r="D64" s="32">
        <f>'28 - 121.3'!J10</f>
        <v>0</v>
      </c>
      <c r="E64" s="29"/>
      <c r="F64" s="32">
        <f>('28 - 121.3'!J11)</f>
        <v>0</v>
      </c>
      <c r="G64" s="12"/>
      <c r="H64" s="2"/>
      <c r="I64" s="2"/>
      <c r="S64" s="33">
        <f>ROUND('28 - 121.3'!S11,4)</f>
        <v>0</v>
      </c>
    </row>
    <row r="65" thickTop="1" thickBot="1" ht="14.25">
      <c r="A65" s="9"/>
      <c r="B65" s="30" t="s">
        <v>63</v>
      </c>
      <c r="C65" s="31" t="s">
        <v>64</v>
      </c>
      <c r="D65" s="32">
        <f>SUM(D66,D67)</f>
        <v>0</v>
      </c>
      <c r="E65" s="29"/>
      <c r="F65" s="32">
        <f>SUM(F66,F67)</f>
        <v>0</v>
      </c>
      <c r="G65" s="12"/>
      <c r="H65" s="2"/>
      <c r="I65" s="2"/>
    </row>
    <row r="66" thickTop="1" thickBot="1" ht="14.25">
      <c r="A66" s="9"/>
      <c r="B66" s="30" t="s">
        <v>65</v>
      </c>
      <c r="C66" s="31" t="s">
        <v>66</v>
      </c>
      <c r="D66" s="32">
        <f>'29 - 302.1'!J10</f>
        <v>0</v>
      </c>
      <c r="E66" s="29"/>
      <c r="F66" s="32">
        <f>('29 - 302.1'!J11)</f>
        <v>0</v>
      </c>
      <c r="G66" s="12"/>
      <c r="H66" s="2"/>
      <c r="I66" s="2"/>
      <c r="S66" s="33">
        <f>ROUND('29 - 302.1'!S11,4)</f>
        <v>0</v>
      </c>
    </row>
    <row r="67" thickTop="1" thickBot="1" ht="14.25">
      <c r="A67" s="9"/>
      <c r="B67" s="30" t="s">
        <v>67</v>
      </c>
      <c r="C67" s="31" t="s">
        <v>68</v>
      </c>
      <c r="D67" s="32">
        <f>'30 - 302.2'!J10</f>
        <v>0</v>
      </c>
      <c r="E67" s="29"/>
      <c r="F67" s="32">
        <f>('30 - 302.2'!J11)</f>
        <v>0</v>
      </c>
      <c r="G67" s="12"/>
      <c r="H67" s="2"/>
      <c r="I67" s="2"/>
      <c r="S67" s="33">
        <f>ROUND('30 - 302.2'!S11,4)</f>
        <v>0</v>
      </c>
    </row>
    <row r="68" thickTop="1" thickBot="1" ht="14.25">
      <c r="A68" s="9"/>
      <c r="B68" s="30" t="s">
        <v>81</v>
      </c>
      <c r="C68" s="31" t="s">
        <v>82</v>
      </c>
      <c r="D68" s="32">
        <f>SUM(D69,D70,D71)</f>
        <v>0</v>
      </c>
      <c r="E68" s="29"/>
      <c r="F68" s="32">
        <f>SUM(F69,F70,F71)</f>
        <v>0</v>
      </c>
      <c r="G68" s="12"/>
      <c r="H68" s="2"/>
      <c r="I68" s="2"/>
    </row>
    <row r="69" thickTop="1" thickBot="1" ht="14.25">
      <c r="A69" s="9"/>
      <c r="B69" s="30" t="s">
        <v>103</v>
      </c>
      <c r="C69" s="31" t="s">
        <v>104</v>
      </c>
      <c r="D69" s="32">
        <f>'31 - 701.1'!J10</f>
        <v>0</v>
      </c>
      <c r="E69" s="29"/>
      <c r="F69" s="32">
        <f>('31 - 701.1'!J11)</f>
        <v>0</v>
      </c>
      <c r="G69" s="12"/>
      <c r="H69" s="2"/>
      <c r="I69" s="2"/>
      <c r="S69" s="33">
        <f>ROUND('31 - 701.1'!S11,4)</f>
        <v>0</v>
      </c>
    </row>
    <row r="70" thickTop="1" thickBot="1" ht="14.25">
      <c r="A70" s="9"/>
      <c r="B70" s="30" t="s">
        <v>105</v>
      </c>
      <c r="C70" s="31" t="s">
        <v>106</v>
      </c>
      <c r="D70" s="32">
        <f>'32 - 701.2'!J10</f>
        <v>0</v>
      </c>
      <c r="E70" s="29"/>
      <c r="F70" s="32">
        <f>('32 - 701.2'!J11)</f>
        <v>0</v>
      </c>
      <c r="G70" s="12"/>
      <c r="H70" s="2"/>
      <c r="I70" s="2"/>
      <c r="S70" s="33">
        <f>ROUND('32 - 701.2'!S11,4)</f>
        <v>0</v>
      </c>
    </row>
    <row r="71" thickTop="1" thickBot="1" ht="14.25">
      <c r="A71" s="9"/>
      <c r="B71" s="30" t="s">
        <v>107</v>
      </c>
      <c r="C71" s="31" t="s">
        <v>108</v>
      </c>
      <c r="D71" s="32">
        <f>'33 - 701.6'!J10</f>
        <v>0</v>
      </c>
      <c r="E71" s="29"/>
      <c r="F71" s="32">
        <f>('33 - 701.6'!J11)</f>
        <v>0</v>
      </c>
      <c r="G71" s="12"/>
      <c r="H71" s="2"/>
      <c r="I71" s="2"/>
      <c r="S71" s="33">
        <f>ROUND('33 - 701.6'!S11,4)</f>
        <v>0</v>
      </c>
    </row>
    <row r="72">
      <c r="A72" s="13"/>
      <c r="B72" s="4"/>
      <c r="C72" s="4"/>
      <c r="D72" s="4"/>
      <c r="E72" s="4"/>
      <c r="F72" s="4"/>
      <c r="G72" s="14"/>
      <c r="H72" s="2"/>
      <c r="I72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2" location="'0 - 000.1'!A11" display="      └ 000.1 ꜛ"/>
    <hyperlink ref="B23" location="'1 - 000.2'!A11" display="      └ 000.2 ꜛ"/>
    <hyperlink ref="B25" location="'2 - 101.1'!A11" display="      └ 101.1 ꜛ"/>
    <hyperlink ref="B26" location="'3 - 101.2'!A11" display="      └ 101.2 ꜛ"/>
    <hyperlink ref="B28" location="'4 - 102.1'!A11" display="      └ 102.1 ꜛ"/>
    <hyperlink ref="B29" location="'5 - 102.2'!A11" display="      └ 102.2 ꜛ"/>
    <hyperlink ref="B31" location="'6 - 103.1'!A11" display="      └ 103.1 ꜛ"/>
    <hyperlink ref="B32" location="'7 - 103.2'!A11" display="      └ 103.2 ꜛ"/>
    <hyperlink ref="B34" location="'8 - 131.1'!A11" display="      └ 131.1 ꜛ"/>
    <hyperlink ref="B35" location="'9 - 131.2'!A11" display="      └ 131.2 ꜛ"/>
    <hyperlink ref="B37" location="'10 - 181.1'!A11" display="      └ 181.1 ꜛ"/>
    <hyperlink ref="B38" location="'11 - 181.2'!A11" display="      └ 181.2 ꜛ"/>
    <hyperlink ref="B40" location="'12 - 301.1'!A11" display="      └ 301.1 ꜛ"/>
    <hyperlink ref="B41" location="'13 - 301.2'!A11" display="      └ 301.2 ꜛ"/>
    <hyperlink ref="B43" location="'14 - 302.1'!A11" display="      └ 302.1 ꜛ"/>
    <hyperlink ref="B44" location="'15 - 302.2'!A11" display="      └ 302.2 ꜛ"/>
    <hyperlink ref="B46" location="'16 - 321.1'!A11" display="      └ 321.1 ꜛ"/>
    <hyperlink ref="B47" location="'17 - 321.2'!A11" display="      └ 321.2 ꜛ"/>
    <hyperlink ref="B49" location="'18 - 501.1'!A11" display="      └ 501.1 ꜛ"/>
    <hyperlink ref="B50" location="'19 - 501.2'!A11" display="      └ 501.2 ꜛ"/>
    <hyperlink ref="B52" location="'20 - 701.4'!A11" display="      └ 701.4 ꜛ"/>
    <hyperlink ref="B53" location="'21 - 701.5'!A11" display="      └ 701.5 ꜛ"/>
    <hyperlink ref="B56" location="'22 - 000.1'!A11" display="      └ 000.1 ꜛ"/>
    <hyperlink ref="B57" location="'23 - 000.2'!A11" display="      └ 000.2 ꜛ"/>
    <hyperlink ref="B59" location="'24 - 111.1'!A11" display="      └ 111.1 ꜛ"/>
    <hyperlink ref="B60" location="'25 - 111.2'!A11" display="      └ 111.2 ꜛ"/>
    <hyperlink ref="B62" location="'26 - 121.1'!A11" display="      └ 121.1 ꜛ"/>
    <hyperlink ref="B63" location="'27 - 121.2'!A11" display="      └ 121.2 ꜛ"/>
    <hyperlink ref="B64" location="'28 - 121.3'!A11" display="      └ 121.3 ꜛ"/>
    <hyperlink ref="B66" location="'29 - 302.1'!A11" display="      └ 302.1 ꜛ"/>
    <hyperlink ref="B67" location="'30 - 302.2'!A11" display="      └ 302.2 ꜛ"/>
    <hyperlink ref="B69" location="'31 - 701.1'!A11" display="      └ 701.1 ꜛ"/>
    <hyperlink ref="B70" location="'32 - 701.2'!A11" display="      └ 701.2 ꜛ"/>
    <hyperlink ref="B71" location="'33 - 701.6'!A11" display="      └ 701.6 ꜛ"/>
  </hyperlinks>
  <pageMargins left="0.39375" right="0.39375" top="0.5902778" bottom="0.39375" header="0.1965278" footer="0.1576389"/>
  <pageSetup paperSize="9" orientation="portrait"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H51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559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L51</f>
        <v>0</v>
      </c>
      <c r="K11" s="1"/>
      <c r="L11" s="1"/>
      <c r="M11" s="12"/>
      <c r="N11" s="2"/>
      <c r="O11" s="2"/>
      <c r="P11" s="2"/>
      <c r="Q11" s="41">
        <f>IF(SUM(K20)&gt;0,ROUND(SUM(S20)/SUM(K20)-1,8),0)</f>
        <v>0</v>
      </c>
      <c r="R11" s="33">
        <f>AVERAGE(J50)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9</v>
      </c>
      <c r="C20" s="1"/>
      <c r="D20" s="1"/>
      <c r="E20" s="45" t="s">
        <v>169</v>
      </c>
      <c r="F20" s="1"/>
      <c r="G20" s="1"/>
      <c r="H20" s="1"/>
      <c r="I20" s="1"/>
      <c r="J20" s="1"/>
      <c r="K20" s="46">
        <f>H51</f>
        <v>0</v>
      </c>
      <c r="L20" s="46">
        <f>L51</f>
        <v>0</v>
      </c>
      <c r="M20" s="12"/>
      <c r="N20" s="2"/>
      <c r="O20" s="2"/>
      <c r="P20" s="2"/>
      <c r="Q20" s="2"/>
      <c r="S20" s="33">
        <f>S50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6" t="s">
        <v>118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2" t="s">
        <v>119</v>
      </c>
      <c r="C24" s="42" t="s">
        <v>115</v>
      </c>
      <c r="D24" s="42" t="s">
        <v>120</v>
      </c>
      <c r="E24" s="42" t="s">
        <v>116</v>
      </c>
      <c r="F24" s="42" t="s">
        <v>121</v>
      </c>
      <c r="G24" s="43" t="s">
        <v>122</v>
      </c>
      <c r="H24" s="22" t="s">
        <v>123</v>
      </c>
      <c r="I24" s="22" t="s">
        <v>124</v>
      </c>
      <c r="J24" s="22" t="s">
        <v>17</v>
      </c>
      <c r="K24" s="43" t="s">
        <v>125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7" t="s">
        <v>346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2"/>
      <c r="N25" s="2"/>
      <c r="O25" s="2"/>
      <c r="P25" s="2"/>
      <c r="Q25" s="2"/>
    </row>
    <row r="26">
      <c r="A26" s="9"/>
      <c r="B26" s="49">
        <v>1</v>
      </c>
      <c r="C26" s="50" t="s">
        <v>560</v>
      </c>
      <c r="D26" s="50" t="s">
        <v>7</v>
      </c>
      <c r="E26" s="50" t="s">
        <v>561</v>
      </c>
      <c r="F26" s="50" t="s">
        <v>7</v>
      </c>
      <c r="G26" s="51" t="s">
        <v>162</v>
      </c>
      <c r="H26" s="52">
        <v>2</v>
      </c>
      <c r="I26" s="24">
        <f>ROUND(0,2)</f>
        <v>0</v>
      </c>
      <c r="J26" s="53">
        <f>ROUND(I26*H26,2)</f>
        <v>0</v>
      </c>
      <c r="K26" s="54">
        <v>0.20999999999999999</v>
      </c>
      <c r="L26" s="55">
        <f>IF(ISNUMBER(K26),ROUND(J26*(K26+1),2),0)</f>
        <v>0</v>
      </c>
      <c r="M26" s="12"/>
      <c r="N26" s="2"/>
      <c r="O26" s="2"/>
      <c r="P26" s="2"/>
      <c r="Q26" s="41">
        <f>IF(ISNUMBER(K26),IF(H26&gt;0,IF(I26&gt;0,J26,0),0),0)</f>
        <v>0</v>
      </c>
      <c r="R26" s="33">
        <f>IF(ISNUMBER(K26)=FALSE,J26,0)</f>
        <v>0</v>
      </c>
    </row>
    <row r="27">
      <c r="A27" s="9"/>
      <c r="B27" s="56" t="s">
        <v>130</v>
      </c>
      <c r="C27" s="1"/>
      <c r="D27" s="1"/>
      <c r="E27" s="57" t="s">
        <v>7</v>
      </c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 thickBot="1">
      <c r="A28" s="9"/>
      <c r="B28" s="58" t="s">
        <v>132</v>
      </c>
      <c r="C28" s="29"/>
      <c r="D28" s="29"/>
      <c r="E28" s="59" t="s">
        <v>562</v>
      </c>
      <c r="F28" s="29"/>
      <c r="G28" s="29"/>
      <c r="H28" s="60"/>
      <c r="I28" s="29"/>
      <c r="J28" s="60"/>
      <c r="K28" s="29"/>
      <c r="L28" s="29"/>
      <c r="M28" s="12"/>
      <c r="N28" s="2"/>
      <c r="O28" s="2"/>
      <c r="P28" s="2"/>
      <c r="Q28" s="2"/>
    </row>
    <row r="29" thickTop="1">
      <c r="A29" s="9"/>
      <c r="B29" s="49">
        <v>2</v>
      </c>
      <c r="C29" s="50" t="s">
        <v>563</v>
      </c>
      <c r="D29" s="50" t="s">
        <v>7</v>
      </c>
      <c r="E29" s="50" t="s">
        <v>564</v>
      </c>
      <c r="F29" s="50" t="s">
        <v>7</v>
      </c>
      <c r="G29" s="51" t="s">
        <v>162</v>
      </c>
      <c r="H29" s="61">
        <v>16</v>
      </c>
      <c r="I29" s="35">
        <f>ROUND(0,2)</f>
        <v>0</v>
      </c>
      <c r="J29" s="62">
        <f>ROUND(I29*H29,2)</f>
        <v>0</v>
      </c>
      <c r="K29" s="63">
        <v>0.20999999999999999</v>
      </c>
      <c r="L29" s="64">
        <f>IF(ISNUMBER(K29),ROUND(J29*(K29+1),2),0)</f>
        <v>0</v>
      </c>
      <c r="M29" s="12"/>
      <c r="N29" s="2"/>
      <c r="O29" s="2"/>
      <c r="P29" s="2"/>
      <c r="Q29" s="41">
        <f>IF(ISNUMBER(K29),IF(H29&gt;0,IF(I29&gt;0,J29,0),0),0)</f>
        <v>0</v>
      </c>
      <c r="R29" s="33">
        <f>IF(ISNUMBER(K29)=FALSE,J29,0)</f>
        <v>0</v>
      </c>
    </row>
    <row r="30">
      <c r="A30" s="9"/>
      <c r="B30" s="56" t="s">
        <v>130</v>
      </c>
      <c r="C30" s="1"/>
      <c r="D30" s="1"/>
      <c r="E30" s="57" t="s">
        <v>7</v>
      </c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 thickBot="1">
      <c r="A31" s="9"/>
      <c r="B31" s="58" t="s">
        <v>132</v>
      </c>
      <c r="C31" s="29"/>
      <c r="D31" s="29"/>
      <c r="E31" s="59" t="s">
        <v>565</v>
      </c>
      <c r="F31" s="29"/>
      <c r="G31" s="29"/>
      <c r="H31" s="60"/>
      <c r="I31" s="29"/>
      <c r="J31" s="60"/>
      <c r="K31" s="29"/>
      <c r="L31" s="29"/>
      <c r="M31" s="12"/>
      <c r="N31" s="2"/>
      <c r="O31" s="2"/>
      <c r="P31" s="2"/>
      <c r="Q31" s="2"/>
    </row>
    <row r="32" thickTop="1">
      <c r="A32" s="9"/>
      <c r="B32" s="49">
        <v>3</v>
      </c>
      <c r="C32" s="50" t="s">
        <v>566</v>
      </c>
      <c r="D32" s="50" t="s">
        <v>7</v>
      </c>
      <c r="E32" s="50" t="s">
        <v>567</v>
      </c>
      <c r="F32" s="50" t="s">
        <v>7</v>
      </c>
      <c r="G32" s="51" t="s">
        <v>162</v>
      </c>
      <c r="H32" s="61">
        <v>16</v>
      </c>
      <c r="I32" s="35">
        <f>ROUND(0,2)</f>
        <v>0</v>
      </c>
      <c r="J32" s="62">
        <f>ROUND(I32*H32,2)</f>
        <v>0</v>
      </c>
      <c r="K32" s="63">
        <v>0.20999999999999999</v>
      </c>
      <c r="L32" s="64">
        <f>IF(ISNUMBER(K32),ROUND(J32*(K32+1),2),0)</f>
        <v>0</v>
      </c>
      <c r="M32" s="12"/>
      <c r="N32" s="2"/>
      <c r="O32" s="2"/>
      <c r="P32" s="2"/>
      <c r="Q32" s="41">
        <f>IF(ISNUMBER(K32),IF(H32&gt;0,IF(I32&gt;0,J32,0),0),0)</f>
        <v>0</v>
      </c>
      <c r="R32" s="33">
        <f>IF(ISNUMBER(K32)=FALSE,J32,0)</f>
        <v>0</v>
      </c>
    </row>
    <row r="33">
      <c r="A33" s="9"/>
      <c r="B33" s="56" t="s">
        <v>130</v>
      </c>
      <c r="C33" s="1"/>
      <c r="D33" s="1"/>
      <c r="E33" s="57" t="s">
        <v>7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 thickBot="1">
      <c r="A34" s="9"/>
      <c r="B34" s="58" t="s">
        <v>132</v>
      </c>
      <c r="C34" s="29"/>
      <c r="D34" s="29"/>
      <c r="E34" s="59" t="s">
        <v>568</v>
      </c>
      <c r="F34" s="29"/>
      <c r="G34" s="29"/>
      <c r="H34" s="60"/>
      <c r="I34" s="29"/>
      <c r="J34" s="60"/>
      <c r="K34" s="29"/>
      <c r="L34" s="29"/>
      <c r="M34" s="12"/>
      <c r="N34" s="2"/>
      <c r="O34" s="2"/>
      <c r="P34" s="2"/>
      <c r="Q34" s="2"/>
    </row>
    <row r="35" thickTop="1">
      <c r="A35" s="9"/>
      <c r="B35" s="49">
        <v>4</v>
      </c>
      <c r="C35" s="50" t="s">
        <v>566</v>
      </c>
      <c r="D35" s="50" t="s">
        <v>179</v>
      </c>
      <c r="E35" s="50" t="s">
        <v>567</v>
      </c>
      <c r="F35" s="50" t="s">
        <v>7</v>
      </c>
      <c r="G35" s="51" t="s">
        <v>162</v>
      </c>
      <c r="H35" s="61">
        <v>2</v>
      </c>
      <c r="I35" s="35">
        <f>ROUND(0,2)</f>
        <v>0</v>
      </c>
      <c r="J35" s="62">
        <f>ROUND(I35*H35,2)</f>
        <v>0</v>
      </c>
      <c r="K35" s="63">
        <v>0.20999999999999999</v>
      </c>
      <c r="L35" s="64">
        <f>IF(ISNUMBER(K35),ROUND(J35*(K35+1),2),0)</f>
        <v>0</v>
      </c>
      <c r="M35" s="12"/>
      <c r="N35" s="2"/>
      <c r="O35" s="2"/>
      <c r="P35" s="2"/>
      <c r="Q35" s="41">
        <f>IF(ISNUMBER(K35),IF(H35&gt;0,IF(I35&gt;0,J35,0),0),0)</f>
        <v>0</v>
      </c>
      <c r="R35" s="33">
        <f>IF(ISNUMBER(K35)=FALSE,J35,0)</f>
        <v>0</v>
      </c>
    </row>
    <row r="36">
      <c r="A36" s="9"/>
      <c r="B36" s="56" t="s">
        <v>130</v>
      </c>
      <c r="C36" s="1"/>
      <c r="D36" s="1"/>
      <c r="E36" s="57" t="s">
        <v>569</v>
      </c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 thickBot="1">
      <c r="A37" s="9"/>
      <c r="B37" s="58" t="s">
        <v>132</v>
      </c>
      <c r="C37" s="29"/>
      <c r="D37" s="29"/>
      <c r="E37" s="59" t="s">
        <v>570</v>
      </c>
      <c r="F37" s="29"/>
      <c r="G37" s="29"/>
      <c r="H37" s="60"/>
      <c r="I37" s="29"/>
      <c r="J37" s="60"/>
      <c r="K37" s="29"/>
      <c r="L37" s="29"/>
      <c r="M37" s="12"/>
      <c r="N37" s="2"/>
      <c r="O37" s="2"/>
      <c r="P37" s="2"/>
      <c r="Q37" s="2"/>
    </row>
    <row r="38" thickTop="1">
      <c r="A38" s="9"/>
      <c r="B38" s="49">
        <v>5</v>
      </c>
      <c r="C38" s="50" t="s">
        <v>571</v>
      </c>
      <c r="D38" s="50" t="s">
        <v>7</v>
      </c>
      <c r="E38" s="50" t="s">
        <v>572</v>
      </c>
      <c r="F38" s="50" t="s">
        <v>7</v>
      </c>
      <c r="G38" s="51" t="s">
        <v>162</v>
      </c>
      <c r="H38" s="61">
        <v>16</v>
      </c>
      <c r="I38" s="35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3">
        <f>IF(ISNUMBER(K38)=FALSE,J38,0)</f>
        <v>0</v>
      </c>
    </row>
    <row r="39">
      <c r="A39" s="9"/>
      <c r="B39" s="56" t="s">
        <v>130</v>
      </c>
      <c r="C39" s="1"/>
      <c r="D39" s="1"/>
      <c r="E39" s="57" t="s">
        <v>7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 thickBot="1">
      <c r="A40" s="9"/>
      <c r="B40" s="58" t="s">
        <v>132</v>
      </c>
      <c r="C40" s="29"/>
      <c r="D40" s="29"/>
      <c r="E40" s="59" t="s">
        <v>573</v>
      </c>
      <c r="F40" s="29"/>
      <c r="G40" s="29"/>
      <c r="H40" s="60"/>
      <c r="I40" s="29"/>
      <c r="J40" s="60"/>
      <c r="K40" s="29"/>
      <c r="L40" s="29"/>
      <c r="M40" s="12"/>
      <c r="N40" s="2"/>
      <c r="O40" s="2"/>
      <c r="P40" s="2"/>
      <c r="Q40" s="2"/>
    </row>
    <row r="41" thickTop="1">
      <c r="A41" s="9"/>
      <c r="B41" s="49">
        <v>6</v>
      </c>
      <c r="C41" s="50" t="s">
        <v>574</v>
      </c>
      <c r="D41" s="50" t="s">
        <v>7</v>
      </c>
      <c r="E41" s="50" t="s">
        <v>575</v>
      </c>
      <c r="F41" s="50" t="s">
        <v>7</v>
      </c>
      <c r="G41" s="51" t="s">
        <v>162</v>
      </c>
      <c r="H41" s="61">
        <v>16</v>
      </c>
      <c r="I41" s="35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3">
        <f>IF(ISNUMBER(K41)=FALSE,J41,0)</f>
        <v>0</v>
      </c>
    </row>
    <row r="42">
      <c r="A42" s="9"/>
      <c r="B42" s="56" t="s">
        <v>130</v>
      </c>
      <c r="C42" s="1"/>
      <c r="D42" s="1"/>
      <c r="E42" s="57" t="s">
        <v>569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 thickBot="1">
      <c r="A43" s="9"/>
      <c r="B43" s="58" t="s">
        <v>132</v>
      </c>
      <c r="C43" s="29"/>
      <c r="D43" s="29"/>
      <c r="E43" s="59" t="s">
        <v>573</v>
      </c>
      <c r="F43" s="29"/>
      <c r="G43" s="29"/>
      <c r="H43" s="60"/>
      <c r="I43" s="29"/>
      <c r="J43" s="60"/>
      <c r="K43" s="29"/>
      <c r="L43" s="29"/>
      <c r="M43" s="12"/>
      <c r="N43" s="2"/>
      <c r="O43" s="2"/>
      <c r="P43" s="2"/>
      <c r="Q43" s="2"/>
    </row>
    <row r="44" thickTop="1">
      <c r="A44" s="9"/>
      <c r="B44" s="49">
        <v>7</v>
      </c>
      <c r="C44" s="50" t="s">
        <v>576</v>
      </c>
      <c r="D44" s="50" t="s">
        <v>7</v>
      </c>
      <c r="E44" s="50" t="s">
        <v>577</v>
      </c>
      <c r="F44" s="50" t="s">
        <v>7</v>
      </c>
      <c r="G44" s="51" t="s">
        <v>200</v>
      </c>
      <c r="H44" s="61">
        <v>273.23000000000002</v>
      </c>
      <c r="I44" s="35">
        <f>ROUND(0,2)</f>
        <v>0</v>
      </c>
      <c r="J44" s="62">
        <f>ROUND(I44*H44,2)</f>
        <v>0</v>
      </c>
      <c r="K44" s="63">
        <v>0.20999999999999999</v>
      </c>
      <c r="L44" s="64">
        <f>IF(ISNUMBER(K44),ROUND(J44*(K44+1),2),0)</f>
        <v>0</v>
      </c>
      <c r="M44" s="12"/>
      <c r="N44" s="2"/>
      <c r="O44" s="2"/>
      <c r="P44" s="2"/>
      <c r="Q44" s="41">
        <f>IF(ISNUMBER(K44),IF(H44&gt;0,IF(I44&gt;0,J44,0),0),0)</f>
        <v>0</v>
      </c>
      <c r="R44" s="33">
        <f>IF(ISNUMBER(K44)=FALSE,J44,0)</f>
        <v>0</v>
      </c>
    </row>
    <row r="45">
      <c r="A45" s="9"/>
      <c r="B45" s="56" t="s">
        <v>130</v>
      </c>
      <c r="C45" s="1"/>
      <c r="D45" s="1"/>
      <c r="E45" s="57" t="s">
        <v>7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 thickBot="1">
      <c r="A46" s="9"/>
      <c r="B46" s="58" t="s">
        <v>132</v>
      </c>
      <c r="C46" s="29"/>
      <c r="D46" s="29"/>
      <c r="E46" s="59" t="s">
        <v>578</v>
      </c>
      <c r="F46" s="29"/>
      <c r="G46" s="29"/>
      <c r="H46" s="60"/>
      <c r="I46" s="29"/>
      <c r="J46" s="60"/>
      <c r="K46" s="29"/>
      <c r="L46" s="29"/>
      <c r="M46" s="12"/>
      <c r="N46" s="2"/>
      <c r="O46" s="2"/>
      <c r="P46" s="2"/>
      <c r="Q46" s="2"/>
    </row>
    <row r="47" thickTop="1">
      <c r="A47" s="9"/>
      <c r="B47" s="49">
        <v>8</v>
      </c>
      <c r="C47" s="50" t="s">
        <v>579</v>
      </c>
      <c r="D47" s="50" t="s">
        <v>7</v>
      </c>
      <c r="E47" s="50" t="s">
        <v>580</v>
      </c>
      <c r="F47" s="50" t="s">
        <v>7</v>
      </c>
      <c r="G47" s="51" t="s">
        <v>200</v>
      </c>
      <c r="H47" s="61">
        <v>273.23000000000002</v>
      </c>
      <c r="I47" s="35">
        <f>ROUND(0,2)</f>
        <v>0</v>
      </c>
      <c r="J47" s="62">
        <f>ROUND(I47*H47,2)</f>
        <v>0</v>
      </c>
      <c r="K47" s="63">
        <v>0.20999999999999999</v>
      </c>
      <c r="L47" s="64">
        <f>IF(ISNUMBER(K47),ROUND(J47*(K47+1),2),0)</f>
        <v>0</v>
      </c>
      <c r="M47" s="12"/>
      <c r="N47" s="2"/>
      <c r="O47" s="2"/>
      <c r="P47" s="2"/>
      <c r="Q47" s="41">
        <f>IF(ISNUMBER(K47),IF(H47&gt;0,IF(I47&gt;0,J47,0),0),0)</f>
        <v>0</v>
      </c>
      <c r="R47" s="33">
        <f>IF(ISNUMBER(K47)=FALSE,J47,0)</f>
        <v>0</v>
      </c>
    </row>
    <row r="48">
      <c r="A48" s="9"/>
      <c r="B48" s="56" t="s">
        <v>130</v>
      </c>
      <c r="C48" s="1"/>
      <c r="D48" s="1"/>
      <c r="E48" s="57" t="s">
        <v>7</v>
      </c>
      <c r="F48" s="1"/>
      <c r="G48" s="1"/>
      <c r="H48" s="48"/>
      <c r="I48" s="1"/>
      <c r="J48" s="48"/>
      <c r="K48" s="1"/>
      <c r="L48" s="1"/>
      <c r="M48" s="12"/>
      <c r="N48" s="2"/>
      <c r="O48" s="2"/>
      <c r="P48" s="2"/>
      <c r="Q48" s="2"/>
    </row>
    <row r="49" thickBot="1">
      <c r="A49" s="9"/>
      <c r="B49" s="58" t="s">
        <v>132</v>
      </c>
      <c r="C49" s="29"/>
      <c r="D49" s="29"/>
      <c r="E49" s="59" t="s">
        <v>578</v>
      </c>
      <c r="F49" s="29"/>
      <c r="G49" s="29"/>
      <c r="H49" s="60"/>
      <c r="I49" s="29"/>
      <c r="J49" s="60"/>
      <c r="K49" s="29"/>
      <c r="L49" s="29"/>
      <c r="M49" s="12"/>
      <c r="N49" s="2"/>
      <c r="O49" s="2"/>
      <c r="P49" s="2"/>
      <c r="Q49" s="2"/>
    </row>
    <row r="50" thickTop="1" thickBot="1" ht="25" customHeight="1">
      <c r="A50" s="9"/>
      <c r="B50" s="1"/>
      <c r="C50" s="65">
        <v>9</v>
      </c>
      <c r="D50" s="1"/>
      <c r="E50" s="66" t="s">
        <v>169</v>
      </c>
      <c r="F50" s="1"/>
      <c r="G50" s="67" t="s">
        <v>152</v>
      </c>
      <c r="H50" s="68">
        <f>J26+J29+J32+J35+J38+J41+J44+J47</f>
        <v>0</v>
      </c>
      <c r="I50" s="67" t="s">
        <v>153</v>
      </c>
      <c r="J50" s="69">
        <f>(L50-H50)</f>
        <v>0</v>
      </c>
      <c r="K50" s="67" t="s">
        <v>154</v>
      </c>
      <c r="L50" s="70">
        <f>L26+L29+L32+L35+L38+L41+L44+L47</f>
        <v>0</v>
      </c>
      <c r="M50" s="12"/>
      <c r="N50" s="2"/>
      <c r="O50" s="2"/>
      <c r="P50" s="2"/>
      <c r="Q50" s="41">
        <f>0+Q26+Q29+Q32+Q35+Q38+Q41+Q44+Q47</f>
        <v>0</v>
      </c>
      <c r="R50" s="33">
        <f>0+R26+R29+R32+R35+R38+R41+R44+R47</f>
        <v>0</v>
      </c>
      <c r="S50" s="71">
        <f>Q50*(1+J50)+R50</f>
        <v>0</v>
      </c>
    </row>
    <row r="51" thickTop="1" thickBot="1" ht="25" customHeight="1">
      <c r="A51" s="9"/>
      <c r="B51" s="72"/>
      <c r="C51" s="72"/>
      <c r="D51" s="72"/>
      <c r="E51" s="73"/>
      <c r="F51" s="72"/>
      <c r="G51" s="74" t="s">
        <v>155</v>
      </c>
      <c r="H51" s="75">
        <f>J26+J29+J32+J35+J38+J41+J44+J47</f>
        <v>0</v>
      </c>
      <c r="I51" s="74" t="s">
        <v>156</v>
      </c>
      <c r="J51" s="76">
        <f>0+J50</f>
        <v>0</v>
      </c>
      <c r="K51" s="74" t="s">
        <v>157</v>
      </c>
      <c r="L51" s="77">
        <f>L26+L29+L32+L35+L38+L41+L44+L47</f>
        <v>0</v>
      </c>
      <c r="M51" s="12"/>
      <c r="N51" s="2"/>
      <c r="O51" s="2"/>
      <c r="P51" s="2"/>
      <c r="Q51" s="2"/>
    </row>
    <row r="52">
      <c r="A52" s="13"/>
      <c r="B52" s="4"/>
      <c r="C52" s="4"/>
      <c r="D52" s="4"/>
      <c r="E52" s="4"/>
      <c r="F52" s="4"/>
      <c r="G52" s="4"/>
      <c r="H52" s="78"/>
      <c r="I52" s="4"/>
      <c r="J52" s="78"/>
      <c r="K52" s="4"/>
      <c r="L52" s="4"/>
      <c r="M52" s="14"/>
      <c r="N52" s="2"/>
      <c r="O52" s="2"/>
      <c r="P52" s="2"/>
      <c r="Q52" s="2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2"/>
      <c r="O53" s="2"/>
      <c r="P53" s="2"/>
      <c r="Q53" s="2"/>
    </row>
  </sheetData>
  <mergeCells count="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36:D36"/>
    <mergeCell ref="B37:D37"/>
    <mergeCell ref="B39:D39"/>
    <mergeCell ref="B40:D40"/>
    <mergeCell ref="B42:D42"/>
    <mergeCell ref="B43:D43"/>
    <mergeCell ref="B45:D45"/>
    <mergeCell ref="B46:D46"/>
    <mergeCell ref="B48:D48"/>
    <mergeCell ref="B49:D49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H54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581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L54</f>
        <v>0</v>
      </c>
      <c r="K11" s="1"/>
      <c r="L11" s="1"/>
      <c r="M11" s="12"/>
      <c r="N11" s="2"/>
      <c r="O11" s="2"/>
      <c r="P11" s="2"/>
      <c r="Q11" s="41">
        <f>IF(SUM(K20)&gt;0,ROUND(SUM(S20)/SUM(K20)-1,8),0)</f>
        <v>0</v>
      </c>
      <c r="R11" s="33">
        <f>AVERAGE(J53)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9</v>
      </c>
      <c r="C20" s="1"/>
      <c r="D20" s="1"/>
      <c r="E20" s="45" t="s">
        <v>169</v>
      </c>
      <c r="F20" s="1"/>
      <c r="G20" s="1"/>
      <c r="H20" s="1"/>
      <c r="I20" s="1"/>
      <c r="J20" s="1"/>
      <c r="K20" s="46">
        <f>H54</f>
        <v>0</v>
      </c>
      <c r="L20" s="46">
        <f>L54</f>
        <v>0</v>
      </c>
      <c r="M20" s="12"/>
      <c r="N20" s="2"/>
      <c r="O20" s="2"/>
      <c r="P20" s="2"/>
      <c r="Q20" s="2"/>
      <c r="S20" s="33">
        <f>S53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6" t="s">
        <v>118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2" t="s">
        <v>119</v>
      </c>
      <c r="C24" s="42" t="s">
        <v>115</v>
      </c>
      <c r="D24" s="42" t="s">
        <v>120</v>
      </c>
      <c r="E24" s="42" t="s">
        <v>116</v>
      </c>
      <c r="F24" s="42" t="s">
        <v>121</v>
      </c>
      <c r="G24" s="43" t="s">
        <v>122</v>
      </c>
      <c r="H24" s="22" t="s">
        <v>123</v>
      </c>
      <c r="I24" s="22" t="s">
        <v>124</v>
      </c>
      <c r="J24" s="22" t="s">
        <v>17</v>
      </c>
      <c r="K24" s="43" t="s">
        <v>125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7" t="s">
        <v>346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2"/>
      <c r="N25" s="2"/>
      <c r="O25" s="2"/>
      <c r="P25" s="2"/>
      <c r="Q25" s="2"/>
    </row>
    <row r="26">
      <c r="A26" s="9"/>
      <c r="B26" s="49">
        <v>1</v>
      </c>
      <c r="C26" s="50" t="s">
        <v>560</v>
      </c>
      <c r="D26" s="50" t="s">
        <v>7</v>
      </c>
      <c r="E26" s="50" t="s">
        <v>561</v>
      </c>
      <c r="F26" s="50" t="s">
        <v>7</v>
      </c>
      <c r="G26" s="51" t="s">
        <v>162</v>
      </c>
      <c r="H26" s="52">
        <v>2</v>
      </c>
      <c r="I26" s="24">
        <f>ROUND(0,2)</f>
        <v>0</v>
      </c>
      <c r="J26" s="53">
        <f>ROUND(I26*H26,2)</f>
        <v>0</v>
      </c>
      <c r="K26" s="54">
        <v>0.20999999999999999</v>
      </c>
      <c r="L26" s="55">
        <f>IF(ISNUMBER(K26),ROUND(J26*(K26+1),2),0)</f>
        <v>0</v>
      </c>
      <c r="M26" s="12"/>
      <c r="N26" s="2"/>
      <c r="O26" s="2"/>
      <c r="P26" s="2"/>
      <c r="Q26" s="41">
        <f>IF(ISNUMBER(K26),IF(H26&gt;0,IF(I26&gt;0,J26,0),0),0)</f>
        <v>0</v>
      </c>
      <c r="R26" s="33">
        <f>IF(ISNUMBER(K26)=FALSE,J26,0)</f>
        <v>0</v>
      </c>
    </row>
    <row r="27">
      <c r="A27" s="9"/>
      <c r="B27" s="56" t="s">
        <v>130</v>
      </c>
      <c r="C27" s="1"/>
      <c r="D27" s="1"/>
      <c r="E27" s="57" t="s">
        <v>7</v>
      </c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 thickBot="1">
      <c r="A28" s="9"/>
      <c r="B28" s="58" t="s">
        <v>132</v>
      </c>
      <c r="C28" s="29"/>
      <c r="D28" s="29"/>
      <c r="E28" s="59" t="s">
        <v>582</v>
      </c>
      <c r="F28" s="29"/>
      <c r="G28" s="29"/>
      <c r="H28" s="60"/>
      <c r="I28" s="29"/>
      <c r="J28" s="60"/>
      <c r="K28" s="29"/>
      <c r="L28" s="29"/>
      <c r="M28" s="12"/>
      <c r="N28" s="2"/>
      <c r="O28" s="2"/>
      <c r="P28" s="2"/>
      <c r="Q28" s="2"/>
    </row>
    <row r="29" thickTop="1">
      <c r="A29" s="9"/>
      <c r="B29" s="49">
        <v>2</v>
      </c>
      <c r="C29" s="50" t="s">
        <v>563</v>
      </c>
      <c r="D29" s="50" t="s">
        <v>7</v>
      </c>
      <c r="E29" s="50" t="s">
        <v>564</v>
      </c>
      <c r="F29" s="50" t="s">
        <v>7</v>
      </c>
      <c r="G29" s="51" t="s">
        <v>162</v>
      </c>
      <c r="H29" s="61">
        <v>15</v>
      </c>
      <c r="I29" s="35">
        <f>ROUND(0,2)</f>
        <v>0</v>
      </c>
      <c r="J29" s="62">
        <f>ROUND(I29*H29,2)</f>
        <v>0</v>
      </c>
      <c r="K29" s="63">
        <v>0.20999999999999999</v>
      </c>
      <c r="L29" s="64">
        <f>IF(ISNUMBER(K29),ROUND(J29*(K29+1),2),0)</f>
        <v>0</v>
      </c>
      <c r="M29" s="12"/>
      <c r="N29" s="2"/>
      <c r="O29" s="2"/>
      <c r="P29" s="2"/>
      <c r="Q29" s="41">
        <f>IF(ISNUMBER(K29),IF(H29&gt;0,IF(I29&gt;0,J29,0),0),0)</f>
        <v>0</v>
      </c>
      <c r="R29" s="33">
        <f>IF(ISNUMBER(K29)=FALSE,J29,0)</f>
        <v>0</v>
      </c>
    </row>
    <row r="30">
      <c r="A30" s="9"/>
      <c r="B30" s="56" t="s">
        <v>130</v>
      </c>
      <c r="C30" s="1"/>
      <c r="D30" s="1"/>
      <c r="E30" s="57" t="s">
        <v>7</v>
      </c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 thickBot="1">
      <c r="A31" s="9"/>
      <c r="B31" s="58" t="s">
        <v>132</v>
      </c>
      <c r="C31" s="29"/>
      <c r="D31" s="29"/>
      <c r="E31" s="59" t="s">
        <v>583</v>
      </c>
      <c r="F31" s="29"/>
      <c r="G31" s="29"/>
      <c r="H31" s="60"/>
      <c r="I31" s="29"/>
      <c r="J31" s="60"/>
      <c r="K31" s="29"/>
      <c r="L31" s="29"/>
      <c r="M31" s="12"/>
      <c r="N31" s="2"/>
      <c r="O31" s="2"/>
      <c r="P31" s="2"/>
      <c r="Q31" s="2"/>
    </row>
    <row r="32" thickTop="1">
      <c r="A32" s="9"/>
      <c r="B32" s="49">
        <v>3</v>
      </c>
      <c r="C32" s="50" t="s">
        <v>566</v>
      </c>
      <c r="D32" s="50" t="s">
        <v>7</v>
      </c>
      <c r="E32" s="50" t="s">
        <v>567</v>
      </c>
      <c r="F32" s="50" t="s">
        <v>7</v>
      </c>
      <c r="G32" s="51" t="s">
        <v>162</v>
      </c>
      <c r="H32" s="61">
        <v>15</v>
      </c>
      <c r="I32" s="35">
        <f>ROUND(0,2)</f>
        <v>0</v>
      </c>
      <c r="J32" s="62">
        <f>ROUND(I32*H32,2)</f>
        <v>0</v>
      </c>
      <c r="K32" s="63">
        <v>0.20999999999999999</v>
      </c>
      <c r="L32" s="64">
        <f>IF(ISNUMBER(K32),ROUND(J32*(K32+1),2),0)</f>
        <v>0</v>
      </c>
      <c r="M32" s="12"/>
      <c r="N32" s="2"/>
      <c r="O32" s="2"/>
      <c r="P32" s="2"/>
      <c r="Q32" s="41">
        <f>IF(ISNUMBER(K32),IF(H32&gt;0,IF(I32&gt;0,J32,0),0),0)</f>
        <v>0</v>
      </c>
      <c r="R32" s="33">
        <f>IF(ISNUMBER(K32)=FALSE,J32,0)</f>
        <v>0</v>
      </c>
    </row>
    <row r="33">
      <c r="A33" s="9"/>
      <c r="B33" s="56" t="s">
        <v>130</v>
      </c>
      <c r="C33" s="1"/>
      <c r="D33" s="1"/>
      <c r="E33" s="57" t="s">
        <v>7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 thickBot="1">
      <c r="A34" s="9"/>
      <c r="B34" s="58" t="s">
        <v>132</v>
      </c>
      <c r="C34" s="29"/>
      <c r="D34" s="29"/>
      <c r="E34" s="59" t="s">
        <v>584</v>
      </c>
      <c r="F34" s="29"/>
      <c r="G34" s="29"/>
      <c r="H34" s="60"/>
      <c r="I34" s="29"/>
      <c r="J34" s="60"/>
      <c r="K34" s="29"/>
      <c r="L34" s="29"/>
      <c r="M34" s="12"/>
      <c r="N34" s="2"/>
      <c r="O34" s="2"/>
      <c r="P34" s="2"/>
      <c r="Q34" s="2"/>
    </row>
    <row r="35" thickTop="1">
      <c r="A35" s="9"/>
      <c r="B35" s="49">
        <v>4</v>
      </c>
      <c r="C35" s="50" t="s">
        <v>566</v>
      </c>
      <c r="D35" s="50" t="s">
        <v>179</v>
      </c>
      <c r="E35" s="50" t="s">
        <v>567</v>
      </c>
      <c r="F35" s="50" t="s">
        <v>7</v>
      </c>
      <c r="G35" s="51" t="s">
        <v>162</v>
      </c>
      <c r="H35" s="61">
        <v>1</v>
      </c>
      <c r="I35" s="35">
        <f>ROUND(0,2)</f>
        <v>0</v>
      </c>
      <c r="J35" s="62">
        <f>ROUND(I35*H35,2)</f>
        <v>0</v>
      </c>
      <c r="K35" s="63">
        <v>0.20999999999999999</v>
      </c>
      <c r="L35" s="64">
        <f>IF(ISNUMBER(K35),ROUND(J35*(K35+1),2),0)</f>
        <v>0</v>
      </c>
      <c r="M35" s="12"/>
      <c r="N35" s="2"/>
      <c r="O35" s="2"/>
      <c r="P35" s="2"/>
      <c r="Q35" s="41">
        <f>IF(ISNUMBER(K35),IF(H35&gt;0,IF(I35&gt;0,J35,0),0),0)</f>
        <v>0</v>
      </c>
      <c r="R35" s="33">
        <f>IF(ISNUMBER(K35)=FALSE,J35,0)</f>
        <v>0</v>
      </c>
    </row>
    <row r="36">
      <c r="A36" s="9"/>
      <c r="B36" s="56" t="s">
        <v>130</v>
      </c>
      <c r="C36" s="1"/>
      <c r="D36" s="1"/>
      <c r="E36" s="57" t="s">
        <v>569</v>
      </c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 thickBot="1">
      <c r="A37" s="9"/>
      <c r="B37" s="58" t="s">
        <v>132</v>
      </c>
      <c r="C37" s="29"/>
      <c r="D37" s="29"/>
      <c r="E37" s="59" t="s">
        <v>585</v>
      </c>
      <c r="F37" s="29"/>
      <c r="G37" s="29"/>
      <c r="H37" s="60"/>
      <c r="I37" s="29"/>
      <c r="J37" s="60"/>
      <c r="K37" s="29"/>
      <c r="L37" s="29"/>
      <c r="M37" s="12"/>
      <c r="N37" s="2"/>
      <c r="O37" s="2"/>
      <c r="P37" s="2"/>
      <c r="Q37" s="2"/>
    </row>
    <row r="38" thickTop="1">
      <c r="A38" s="9"/>
      <c r="B38" s="49">
        <v>5</v>
      </c>
      <c r="C38" s="50" t="s">
        <v>571</v>
      </c>
      <c r="D38" s="50" t="s">
        <v>7</v>
      </c>
      <c r="E38" s="50" t="s">
        <v>572</v>
      </c>
      <c r="F38" s="50" t="s">
        <v>7</v>
      </c>
      <c r="G38" s="51" t="s">
        <v>162</v>
      </c>
      <c r="H38" s="61">
        <v>15</v>
      </c>
      <c r="I38" s="35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3">
        <f>IF(ISNUMBER(K38)=FALSE,J38,0)</f>
        <v>0</v>
      </c>
    </row>
    <row r="39">
      <c r="A39" s="9"/>
      <c r="B39" s="56" t="s">
        <v>130</v>
      </c>
      <c r="C39" s="1"/>
      <c r="D39" s="1"/>
      <c r="E39" s="57" t="s">
        <v>7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 thickBot="1">
      <c r="A40" s="9"/>
      <c r="B40" s="58" t="s">
        <v>132</v>
      </c>
      <c r="C40" s="29"/>
      <c r="D40" s="29"/>
      <c r="E40" s="59" t="s">
        <v>586</v>
      </c>
      <c r="F40" s="29"/>
      <c r="G40" s="29"/>
      <c r="H40" s="60"/>
      <c r="I40" s="29"/>
      <c r="J40" s="60"/>
      <c r="K40" s="29"/>
      <c r="L40" s="29"/>
      <c r="M40" s="12"/>
      <c r="N40" s="2"/>
      <c r="O40" s="2"/>
      <c r="P40" s="2"/>
      <c r="Q40" s="2"/>
    </row>
    <row r="41" thickTop="1">
      <c r="A41" s="9"/>
      <c r="B41" s="49">
        <v>6</v>
      </c>
      <c r="C41" s="50" t="s">
        <v>574</v>
      </c>
      <c r="D41" s="50" t="s">
        <v>7</v>
      </c>
      <c r="E41" s="50" t="s">
        <v>575</v>
      </c>
      <c r="F41" s="50" t="s">
        <v>7</v>
      </c>
      <c r="G41" s="51" t="s">
        <v>162</v>
      </c>
      <c r="H41" s="61">
        <v>12</v>
      </c>
      <c r="I41" s="35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3">
        <f>IF(ISNUMBER(K41)=FALSE,J41,0)</f>
        <v>0</v>
      </c>
    </row>
    <row r="42">
      <c r="A42" s="9"/>
      <c r="B42" s="56" t="s">
        <v>130</v>
      </c>
      <c r="C42" s="1"/>
      <c r="D42" s="1"/>
      <c r="E42" s="57" t="s">
        <v>569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 thickBot="1">
      <c r="A43" s="9"/>
      <c r="B43" s="58" t="s">
        <v>132</v>
      </c>
      <c r="C43" s="29"/>
      <c r="D43" s="29"/>
      <c r="E43" s="59" t="s">
        <v>587</v>
      </c>
      <c r="F43" s="29"/>
      <c r="G43" s="29"/>
      <c r="H43" s="60"/>
      <c r="I43" s="29"/>
      <c r="J43" s="60"/>
      <c r="K43" s="29"/>
      <c r="L43" s="29"/>
      <c r="M43" s="12"/>
      <c r="N43" s="2"/>
      <c r="O43" s="2"/>
      <c r="P43" s="2"/>
      <c r="Q43" s="2"/>
    </row>
    <row r="44" thickTop="1">
      <c r="A44" s="9"/>
      <c r="B44" s="49">
        <v>7</v>
      </c>
      <c r="C44" s="50" t="s">
        <v>576</v>
      </c>
      <c r="D44" s="50" t="s">
        <v>7</v>
      </c>
      <c r="E44" s="50" t="s">
        <v>577</v>
      </c>
      <c r="F44" s="50" t="s">
        <v>7</v>
      </c>
      <c r="G44" s="51" t="s">
        <v>200</v>
      </c>
      <c r="H44" s="61">
        <v>221.53999999999999</v>
      </c>
      <c r="I44" s="35">
        <f>ROUND(0,2)</f>
        <v>0</v>
      </c>
      <c r="J44" s="62">
        <f>ROUND(I44*H44,2)</f>
        <v>0</v>
      </c>
      <c r="K44" s="63">
        <v>0.20999999999999999</v>
      </c>
      <c r="L44" s="64">
        <f>IF(ISNUMBER(K44),ROUND(J44*(K44+1),2),0)</f>
        <v>0</v>
      </c>
      <c r="M44" s="12"/>
      <c r="N44" s="2"/>
      <c r="O44" s="2"/>
      <c r="P44" s="2"/>
      <c r="Q44" s="41">
        <f>IF(ISNUMBER(K44),IF(H44&gt;0,IF(I44&gt;0,J44,0),0),0)</f>
        <v>0</v>
      </c>
      <c r="R44" s="33">
        <f>IF(ISNUMBER(K44)=FALSE,J44,0)</f>
        <v>0</v>
      </c>
    </row>
    <row r="45">
      <c r="A45" s="9"/>
      <c r="B45" s="56" t="s">
        <v>130</v>
      </c>
      <c r="C45" s="1"/>
      <c r="D45" s="1"/>
      <c r="E45" s="57" t="s">
        <v>7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 thickBot="1">
      <c r="A46" s="9"/>
      <c r="B46" s="58" t="s">
        <v>132</v>
      </c>
      <c r="C46" s="29"/>
      <c r="D46" s="29"/>
      <c r="E46" s="59" t="s">
        <v>588</v>
      </c>
      <c r="F46" s="29"/>
      <c r="G46" s="29"/>
      <c r="H46" s="60"/>
      <c r="I46" s="29"/>
      <c r="J46" s="60"/>
      <c r="K46" s="29"/>
      <c r="L46" s="29"/>
      <c r="M46" s="12"/>
      <c r="N46" s="2"/>
      <c r="O46" s="2"/>
      <c r="P46" s="2"/>
      <c r="Q46" s="2"/>
    </row>
    <row r="47" thickTop="1">
      <c r="A47" s="9"/>
      <c r="B47" s="49">
        <v>8</v>
      </c>
      <c r="C47" s="50" t="s">
        <v>579</v>
      </c>
      <c r="D47" s="50" t="s">
        <v>7</v>
      </c>
      <c r="E47" s="50" t="s">
        <v>580</v>
      </c>
      <c r="F47" s="50" t="s">
        <v>7</v>
      </c>
      <c r="G47" s="51" t="s">
        <v>200</v>
      </c>
      <c r="H47" s="61">
        <v>221.53999999999999</v>
      </c>
      <c r="I47" s="35">
        <f>ROUND(0,2)</f>
        <v>0</v>
      </c>
      <c r="J47" s="62">
        <f>ROUND(I47*H47,2)</f>
        <v>0</v>
      </c>
      <c r="K47" s="63">
        <v>0.20999999999999999</v>
      </c>
      <c r="L47" s="64">
        <f>IF(ISNUMBER(K47),ROUND(J47*(K47+1),2),0)</f>
        <v>0</v>
      </c>
      <c r="M47" s="12"/>
      <c r="N47" s="2"/>
      <c r="O47" s="2"/>
      <c r="P47" s="2"/>
      <c r="Q47" s="41">
        <f>IF(ISNUMBER(K47),IF(H47&gt;0,IF(I47&gt;0,J47,0),0),0)</f>
        <v>0</v>
      </c>
      <c r="R47" s="33">
        <f>IF(ISNUMBER(K47)=FALSE,J47,0)</f>
        <v>0</v>
      </c>
    </row>
    <row r="48">
      <c r="A48" s="9"/>
      <c r="B48" s="56" t="s">
        <v>130</v>
      </c>
      <c r="C48" s="1"/>
      <c r="D48" s="1"/>
      <c r="E48" s="57" t="s">
        <v>7</v>
      </c>
      <c r="F48" s="1"/>
      <c r="G48" s="1"/>
      <c r="H48" s="48"/>
      <c r="I48" s="1"/>
      <c r="J48" s="48"/>
      <c r="K48" s="1"/>
      <c r="L48" s="1"/>
      <c r="M48" s="12"/>
      <c r="N48" s="2"/>
      <c r="O48" s="2"/>
      <c r="P48" s="2"/>
      <c r="Q48" s="2"/>
    </row>
    <row r="49" thickBot="1">
      <c r="A49" s="9"/>
      <c r="B49" s="58" t="s">
        <v>132</v>
      </c>
      <c r="C49" s="29"/>
      <c r="D49" s="29"/>
      <c r="E49" s="59" t="s">
        <v>588</v>
      </c>
      <c r="F49" s="29"/>
      <c r="G49" s="29"/>
      <c r="H49" s="60"/>
      <c r="I49" s="29"/>
      <c r="J49" s="60"/>
      <c r="K49" s="29"/>
      <c r="L49" s="29"/>
      <c r="M49" s="12"/>
      <c r="N49" s="2"/>
      <c r="O49" s="2"/>
      <c r="P49" s="2"/>
      <c r="Q49" s="2"/>
    </row>
    <row r="50" thickTop="1">
      <c r="A50" s="9"/>
      <c r="B50" s="49">
        <v>9</v>
      </c>
      <c r="C50" s="50" t="s">
        <v>589</v>
      </c>
      <c r="D50" s="50" t="s">
        <v>7</v>
      </c>
      <c r="E50" s="50" t="s">
        <v>590</v>
      </c>
      <c r="F50" s="50" t="s">
        <v>7</v>
      </c>
      <c r="G50" s="51" t="s">
        <v>162</v>
      </c>
      <c r="H50" s="61">
        <v>10</v>
      </c>
      <c r="I50" s="35">
        <f>ROUND(0,2)</f>
        <v>0</v>
      </c>
      <c r="J50" s="62">
        <f>ROUND(I50*H50,2)</f>
        <v>0</v>
      </c>
      <c r="K50" s="63">
        <v>0.20999999999999999</v>
      </c>
      <c r="L50" s="64">
        <f>IF(ISNUMBER(K50),ROUND(J50*(K50+1),2),0)</f>
        <v>0</v>
      </c>
      <c r="M50" s="12"/>
      <c r="N50" s="2"/>
      <c r="O50" s="2"/>
      <c r="P50" s="2"/>
      <c r="Q50" s="41">
        <f>IF(ISNUMBER(K50),IF(H50&gt;0,IF(I50&gt;0,J50,0),0),0)</f>
        <v>0</v>
      </c>
      <c r="R50" s="33">
        <f>IF(ISNUMBER(K50)=FALSE,J50,0)</f>
        <v>0</v>
      </c>
    </row>
    <row r="51">
      <c r="A51" s="9"/>
      <c r="B51" s="56" t="s">
        <v>130</v>
      </c>
      <c r="C51" s="1"/>
      <c r="D51" s="1"/>
      <c r="E51" s="57" t="s">
        <v>7</v>
      </c>
      <c r="F51" s="1"/>
      <c r="G51" s="1"/>
      <c r="H51" s="48"/>
      <c r="I51" s="1"/>
      <c r="J51" s="48"/>
      <c r="K51" s="1"/>
      <c r="L51" s="1"/>
      <c r="M51" s="12"/>
      <c r="N51" s="2"/>
      <c r="O51" s="2"/>
      <c r="P51" s="2"/>
      <c r="Q51" s="2"/>
    </row>
    <row r="52" thickBot="1">
      <c r="A52" s="9"/>
      <c r="B52" s="58" t="s">
        <v>132</v>
      </c>
      <c r="C52" s="29"/>
      <c r="D52" s="29"/>
      <c r="E52" s="59" t="s">
        <v>591</v>
      </c>
      <c r="F52" s="29"/>
      <c r="G52" s="29"/>
      <c r="H52" s="60"/>
      <c r="I52" s="29"/>
      <c r="J52" s="60"/>
      <c r="K52" s="29"/>
      <c r="L52" s="29"/>
      <c r="M52" s="12"/>
      <c r="N52" s="2"/>
      <c r="O52" s="2"/>
      <c r="P52" s="2"/>
      <c r="Q52" s="2"/>
    </row>
    <row r="53" thickTop="1" thickBot="1" ht="25" customHeight="1">
      <c r="A53" s="9"/>
      <c r="B53" s="1"/>
      <c r="C53" s="65">
        <v>9</v>
      </c>
      <c r="D53" s="1"/>
      <c r="E53" s="66" t="s">
        <v>169</v>
      </c>
      <c r="F53" s="1"/>
      <c r="G53" s="67" t="s">
        <v>152</v>
      </c>
      <c r="H53" s="68">
        <f>J26+J29+J32+J35+J38+J41+J44+J47+J50</f>
        <v>0</v>
      </c>
      <c r="I53" s="67" t="s">
        <v>153</v>
      </c>
      <c r="J53" s="69">
        <f>(L53-H53)</f>
        <v>0</v>
      </c>
      <c r="K53" s="67" t="s">
        <v>154</v>
      </c>
      <c r="L53" s="70">
        <f>L26+L29+L32+L35+L38+L41+L44+L47+L50</f>
        <v>0</v>
      </c>
      <c r="M53" s="12"/>
      <c r="N53" s="2"/>
      <c r="O53" s="2"/>
      <c r="P53" s="2"/>
      <c r="Q53" s="41">
        <f>0+Q26+Q29+Q32+Q35+Q38+Q41+Q44+Q47+Q50</f>
        <v>0</v>
      </c>
      <c r="R53" s="33">
        <f>0+R26+R29+R32+R35+R38+R41+R44+R47+R50</f>
        <v>0</v>
      </c>
      <c r="S53" s="71">
        <f>Q53*(1+J53)+R53</f>
        <v>0</v>
      </c>
    </row>
    <row r="54" thickTop="1" thickBot="1" ht="25" customHeight="1">
      <c r="A54" s="9"/>
      <c r="B54" s="72"/>
      <c r="C54" s="72"/>
      <c r="D54" s="72"/>
      <c r="E54" s="73"/>
      <c r="F54" s="72"/>
      <c r="G54" s="74" t="s">
        <v>155</v>
      </c>
      <c r="H54" s="75">
        <f>J26+J29+J32+J35+J38+J41+J44+J47+J50</f>
        <v>0</v>
      </c>
      <c r="I54" s="74" t="s">
        <v>156</v>
      </c>
      <c r="J54" s="76">
        <f>0+J53</f>
        <v>0</v>
      </c>
      <c r="K54" s="74" t="s">
        <v>157</v>
      </c>
      <c r="L54" s="77">
        <f>L26+L29+L32+L35+L38+L41+L44+L47+L50</f>
        <v>0</v>
      </c>
      <c r="M54" s="12"/>
      <c r="N54" s="2"/>
      <c r="O54" s="2"/>
      <c r="P54" s="2"/>
      <c r="Q54" s="2"/>
    </row>
    <row r="55">
      <c r="A55" s="13"/>
      <c r="B55" s="4"/>
      <c r="C55" s="4"/>
      <c r="D55" s="4"/>
      <c r="E55" s="4"/>
      <c r="F55" s="4"/>
      <c r="G55" s="4"/>
      <c r="H55" s="78"/>
      <c r="I55" s="4"/>
      <c r="J55" s="78"/>
      <c r="K55" s="4"/>
      <c r="L55" s="4"/>
      <c r="M55" s="14"/>
      <c r="N55" s="2"/>
      <c r="O55" s="2"/>
      <c r="P55" s="2"/>
      <c r="Q55" s="2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2"/>
      <c r="O56" s="2"/>
      <c r="P56" s="2"/>
      <c r="Q56" s="2"/>
    </row>
  </sheetData>
  <mergeCells count="3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36:D36"/>
    <mergeCell ref="B37:D37"/>
    <mergeCell ref="B39:D39"/>
    <mergeCell ref="B40:D40"/>
    <mergeCell ref="B42:D42"/>
    <mergeCell ref="B43:D43"/>
    <mergeCell ref="B45:D45"/>
    <mergeCell ref="B46:D46"/>
    <mergeCell ref="B48:D48"/>
    <mergeCell ref="B49:D49"/>
    <mergeCell ref="B51:D51"/>
    <mergeCell ref="B52:D52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H33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592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L33</f>
        <v>0</v>
      </c>
      <c r="K11" s="1"/>
      <c r="L11" s="1"/>
      <c r="M11" s="12"/>
      <c r="N11" s="2"/>
      <c r="O11" s="2"/>
      <c r="P11" s="2"/>
      <c r="Q11" s="41">
        <f>IF(SUM(K20)&gt;0,ROUND(SUM(S20)/SUM(K20)-1,8),0)</f>
        <v>0</v>
      </c>
      <c r="R11" s="33">
        <f>AVERAGE(J32)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H33</f>
        <v>0</v>
      </c>
      <c r="L20" s="46">
        <f>L33</f>
        <v>0</v>
      </c>
      <c r="M20" s="12"/>
      <c r="N20" s="2"/>
      <c r="O20" s="2"/>
      <c r="P20" s="2"/>
      <c r="Q20" s="2"/>
      <c r="S20" s="33">
        <f>S32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6" t="s">
        <v>118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2" t="s">
        <v>119</v>
      </c>
      <c r="C24" s="42" t="s">
        <v>115</v>
      </c>
      <c r="D24" s="42" t="s">
        <v>120</v>
      </c>
      <c r="E24" s="42" t="s">
        <v>116</v>
      </c>
      <c r="F24" s="42" t="s">
        <v>121</v>
      </c>
      <c r="G24" s="43" t="s">
        <v>122</v>
      </c>
      <c r="H24" s="22" t="s">
        <v>123</v>
      </c>
      <c r="I24" s="22" t="s">
        <v>124</v>
      </c>
      <c r="J24" s="22" t="s">
        <v>17</v>
      </c>
      <c r="K24" s="43" t="s">
        <v>125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7" t="s">
        <v>126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2"/>
      <c r="N25" s="2"/>
      <c r="O25" s="2"/>
      <c r="P25" s="2"/>
      <c r="Q25" s="2"/>
    </row>
    <row r="26">
      <c r="A26" s="9"/>
      <c r="B26" s="49">
        <v>1</v>
      </c>
      <c r="C26" s="50" t="s">
        <v>593</v>
      </c>
      <c r="D26" s="50" t="s">
        <v>179</v>
      </c>
      <c r="E26" s="50" t="s">
        <v>594</v>
      </c>
      <c r="F26" s="50" t="s">
        <v>7</v>
      </c>
      <c r="G26" s="51" t="s">
        <v>129</v>
      </c>
      <c r="H26" s="52">
        <v>1</v>
      </c>
      <c r="I26" s="24">
        <f>ROUND(0,2)</f>
        <v>0</v>
      </c>
      <c r="J26" s="53">
        <f>ROUND(I26*H26,2)</f>
        <v>0</v>
      </c>
      <c r="K26" s="54">
        <v>0.20999999999999999</v>
      </c>
      <c r="L26" s="55">
        <f>IF(ISNUMBER(K26),ROUND(J26*(K26+1),2),0)</f>
        <v>0</v>
      </c>
      <c r="M26" s="12"/>
      <c r="N26" s="2"/>
      <c r="O26" s="2"/>
      <c r="P26" s="2"/>
      <c r="Q26" s="41">
        <f>IF(ISNUMBER(K26),IF(H26&gt;0,IF(I26&gt;0,J26,0),0),0)</f>
        <v>0</v>
      </c>
      <c r="R26" s="33">
        <f>IF(ISNUMBER(K26)=FALSE,J26,0)</f>
        <v>0</v>
      </c>
    </row>
    <row r="27">
      <c r="A27" s="9"/>
      <c r="B27" s="56" t="s">
        <v>130</v>
      </c>
      <c r="C27" s="1"/>
      <c r="D27" s="1"/>
      <c r="E27" s="57" t="s">
        <v>595</v>
      </c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 thickBot="1">
      <c r="A28" s="9"/>
      <c r="B28" s="58" t="s">
        <v>132</v>
      </c>
      <c r="C28" s="29"/>
      <c r="D28" s="29"/>
      <c r="E28" s="59" t="s">
        <v>596</v>
      </c>
      <c r="F28" s="29"/>
      <c r="G28" s="29"/>
      <c r="H28" s="60"/>
      <c r="I28" s="29"/>
      <c r="J28" s="60"/>
      <c r="K28" s="29"/>
      <c r="L28" s="29"/>
      <c r="M28" s="12"/>
      <c r="N28" s="2"/>
      <c r="O28" s="2"/>
      <c r="P28" s="2"/>
      <c r="Q28" s="2"/>
    </row>
    <row r="29" thickTop="1">
      <c r="A29" s="9"/>
      <c r="B29" s="49">
        <v>2</v>
      </c>
      <c r="C29" s="50" t="s">
        <v>593</v>
      </c>
      <c r="D29" s="50" t="s">
        <v>249</v>
      </c>
      <c r="E29" s="50" t="s">
        <v>594</v>
      </c>
      <c r="F29" s="50" t="s">
        <v>7</v>
      </c>
      <c r="G29" s="51" t="s">
        <v>129</v>
      </c>
      <c r="H29" s="61">
        <v>1</v>
      </c>
      <c r="I29" s="35">
        <f>ROUND(0,2)</f>
        <v>0</v>
      </c>
      <c r="J29" s="62">
        <f>ROUND(I29*H29,2)</f>
        <v>0</v>
      </c>
      <c r="K29" s="63">
        <v>0.20999999999999999</v>
      </c>
      <c r="L29" s="64">
        <f>IF(ISNUMBER(K29),ROUND(J29*(K29+1),2),0)</f>
        <v>0</v>
      </c>
      <c r="M29" s="12"/>
      <c r="N29" s="2"/>
      <c r="O29" s="2"/>
      <c r="P29" s="2"/>
      <c r="Q29" s="41">
        <f>IF(ISNUMBER(K29),IF(H29&gt;0,IF(I29&gt;0,J29,0),0),0)</f>
        <v>0</v>
      </c>
      <c r="R29" s="33">
        <f>IF(ISNUMBER(K29)=FALSE,J29,0)</f>
        <v>0</v>
      </c>
    </row>
    <row r="30">
      <c r="A30" s="9"/>
      <c r="B30" s="56" t="s">
        <v>130</v>
      </c>
      <c r="C30" s="1"/>
      <c r="D30" s="1"/>
      <c r="E30" s="57" t="s">
        <v>597</v>
      </c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 thickBot="1">
      <c r="A31" s="9"/>
      <c r="B31" s="58" t="s">
        <v>132</v>
      </c>
      <c r="C31" s="29"/>
      <c r="D31" s="29"/>
      <c r="E31" s="59" t="s">
        <v>133</v>
      </c>
      <c r="F31" s="29"/>
      <c r="G31" s="29"/>
      <c r="H31" s="60"/>
      <c r="I31" s="29"/>
      <c r="J31" s="60"/>
      <c r="K31" s="29"/>
      <c r="L31" s="29"/>
      <c r="M31" s="12"/>
      <c r="N31" s="2"/>
      <c r="O31" s="2"/>
      <c r="P31" s="2"/>
      <c r="Q31" s="2"/>
    </row>
    <row r="32" thickTop="1" thickBot="1" ht="25" customHeight="1">
      <c r="A32" s="9"/>
      <c r="B32" s="1"/>
      <c r="C32" s="65">
        <v>0</v>
      </c>
      <c r="D32" s="1"/>
      <c r="E32" s="66" t="s">
        <v>117</v>
      </c>
      <c r="F32" s="1"/>
      <c r="G32" s="67" t="s">
        <v>152</v>
      </c>
      <c r="H32" s="68">
        <f>J26+J29</f>
        <v>0</v>
      </c>
      <c r="I32" s="67" t="s">
        <v>153</v>
      </c>
      <c r="J32" s="69">
        <f>(L32-H32)</f>
        <v>0</v>
      </c>
      <c r="K32" s="67" t="s">
        <v>154</v>
      </c>
      <c r="L32" s="70">
        <f>L26+L29</f>
        <v>0</v>
      </c>
      <c r="M32" s="12"/>
      <c r="N32" s="2"/>
      <c r="O32" s="2"/>
      <c r="P32" s="2"/>
      <c r="Q32" s="41">
        <f>0+Q26+Q29</f>
        <v>0</v>
      </c>
      <c r="R32" s="33">
        <f>0+R26+R29</f>
        <v>0</v>
      </c>
      <c r="S32" s="71">
        <f>Q32*(1+J32)+R32</f>
        <v>0</v>
      </c>
    </row>
    <row r="33" thickTop="1" thickBot="1" ht="25" customHeight="1">
      <c r="A33" s="9"/>
      <c r="B33" s="72"/>
      <c r="C33" s="72"/>
      <c r="D33" s="72"/>
      <c r="E33" s="73"/>
      <c r="F33" s="72"/>
      <c r="G33" s="74" t="s">
        <v>155</v>
      </c>
      <c r="H33" s="75">
        <f>J26+J29</f>
        <v>0</v>
      </c>
      <c r="I33" s="74" t="s">
        <v>156</v>
      </c>
      <c r="J33" s="76">
        <f>0+J32</f>
        <v>0</v>
      </c>
      <c r="K33" s="74" t="s">
        <v>157</v>
      </c>
      <c r="L33" s="77">
        <f>L26+L29</f>
        <v>0</v>
      </c>
      <c r="M33" s="12"/>
      <c r="N33" s="2"/>
      <c r="O33" s="2"/>
      <c r="P33" s="2"/>
      <c r="Q33" s="2"/>
    </row>
    <row r="34">
      <c r="A34" s="13"/>
      <c r="B34" s="4"/>
      <c r="C34" s="4"/>
      <c r="D34" s="4"/>
      <c r="E34" s="4"/>
      <c r="F34" s="4"/>
      <c r="G34" s="4"/>
      <c r="H34" s="78"/>
      <c r="I34" s="4"/>
      <c r="J34" s="78"/>
      <c r="K34" s="4"/>
      <c r="L34" s="4"/>
      <c r="M34" s="14"/>
      <c r="N34" s="2"/>
      <c r="O34" s="2"/>
      <c r="P34" s="2"/>
      <c r="Q34" s="2"/>
    </row>
    <row r="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2"/>
      <c r="O35" s="2"/>
      <c r="P35" s="2"/>
      <c r="Q35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H36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598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L36</f>
        <v>0</v>
      </c>
      <c r="K11" s="1"/>
      <c r="L11" s="1"/>
      <c r="M11" s="12"/>
      <c r="N11" s="2"/>
      <c r="O11" s="2"/>
      <c r="P11" s="2"/>
      <c r="Q11" s="41">
        <f>IF(SUM(K20)&gt;0,ROUND(SUM(S20)/SUM(K20)-1,8),0)</f>
        <v>0</v>
      </c>
      <c r="R11" s="33">
        <f>AVERAGE(J35)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H36</f>
        <v>0</v>
      </c>
      <c r="L20" s="46">
        <f>L36</f>
        <v>0</v>
      </c>
      <c r="M20" s="12"/>
      <c r="N20" s="2"/>
      <c r="O20" s="2"/>
      <c r="P20" s="2"/>
      <c r="Q20" s="2"/>
      <c r="S20" s="33">
        <f>S35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6" t="s">
        <v>118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2" t="s">
        <v>119</v>
      </c>
      <c r="C24" s="42" t="s">
        <v>115</v>
      </c>
      <c r="D24" s="42" t="s">
        <v>120</v>
      </c>
      <c r="E24" s="42" t="s">
        <v>116</v>
      </c>
      <c r="F24" s="42" t="s">
        <v>121</v>
      </c>
      <c r="G24" s="43" t="s">
        <v>122</v>
      </c>
      <c r="H24" s="22" t="s">
        <v>123</v>
      </c>
      <c r="I24" s="22" t="s">
        <v>124</v>
      </c>
      <c r="J24" s="22" t="s">
        <v>17</v>
      </c>
      <c r="K24" s="43" t="s">
        <v>125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7" t="s">
        <v>126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2"/>
      <c r="N25" s="2"/>
      <c r="O25" s="2"/>
      <c r="P25" s="2"/>
      <c r="Q25" s="2"/>
    </row>
    <row r="26">
      <c r="A26" s="9"/>
      <c r="B26" s="49">
        <v>1</v>
      </c>
      <c r="C26" s="50" t="s">
        <v>593</v>
      </c>
      <c r="D26" s="50" t="s">
        <v>179</v>
      </c>
      <c r="E26" s="50" t="s">
        <v>594</v>
      </c>
      <c r="F26" s="50" t="s">
        <v>7</v>
      </c>
      <c r="G26" s="51" t="s">
        <v>129</v>
      </c>
      <c r="H26" s="52">
        <v>1</v>
      </c>
      <c r="I26" s="24">
        <f>ROUND(0,2)</f>
        <v>0</v>
      </c>
      <c r="J26" s="53">
        <f>ROUND(I26*H26,2)</f>
        <v>0</v>
      </c>
      <c r="K26" s="54">
        <v>0.20999999999999999</v>
      </c>
      <c r="L26" s="55">
        <f>IF(ISNUMBER(K26),ROUND(J26*(K26+1),2),0)</f>
        <v>0</v>
      </c>
      <c r="M26" s="12"/>
      <c r="N26" s="2"/>
      <c r="O26" s="2"/>
      <c r="P26" s="2"/>
      <c r="Q26" s="41">
        <f>IF(ISNUMBER(K26),IF(H26&gt;0,IF(I26&gt;0,J26,0),0),0)</f>
        <v>0</v>
      </c>
      <c r="R26" s="33">
        <f>IF(ISNUMBER(K26)=FALSE,J26,0)</f>
        <v>0</v>
      </c>
    </row>
    <row r="27">
      <c r="A27" s="9"/>
      <c r="B27" s="56" t="s">
        <v>130</v>
      </c>
      <c r="C27" s="1"/>
      <c r="D27" s="1"/>
      <c r="E27" s="57" t="s">
        <v>595</v>
      </c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 thickBot="1">
      <c r="A28" s="9"/>
      <c r="B28" s="58" t="s">
        <v>132</v>
      </c>
      <c r="C28" s="29"/>
      <c r="D28" s="29"/>
      <c r="E28" s="59" t="s">
        <v>596</v>
      </c>
      <c r="F28" s="29"/>
      <c r="G28" s="29"/>
      <c r="H28" s="60"/>
      <c r="I28" s="29"/>
      <c r="J28" s="60"/>
      <c r="K28" s="29"/>
      <c r="L28" s="29"/>
      <c r="M28" s="12"/>
      <c r="N28" s="2"/>
      <c r="O28" s="2"/>
      <c r="P28" s="2"/>
      <c r="Q28" s="2"/>
    </row>
    <row r="29" thickTop="1">
      <c r="A29" s="9"/>
      <c r="B29" s="49">
        <v>2</v>
      </c>
      <c r="C29" s="50" t="s">
        <v>593</v>
      </c>
      <c r="D29" s="50" t="s">
        <v>183</v>
      </c>
      <c r="E29" s="50" t="s">
        <v>594</v>
      </c>
      <c r="F29" s="50" t="s">
        <v>7</v>
      </c>
      <c r="G29" s="51" t="s">
        <v>129</v>
      </c>
      <c r="H29" s="61">
        <v>1</v>
      </c>
      <c r="I29" s="35">
        <f>ROUND(0,2)</f>
        <v>0</v>
      </c>
      <c r="J29" s="62">
        <f>ROUND(I29*H29,2)</f>
        <v>0</v>
      </c>
      <c r="K29" s="63">
        <v>0.20999999999999999</v>
      </c>
      <c r="L29" s="64">
        <f>IF(ISNUMBER(K29),ROUND(J29*(K29+1),2),0)</f>
        <v>0</v>
      </c>
      <c r="M29" s="12"/>
      <c r="N29" s="2"/>
      <c r="O29" s="2"/>
      <c r="P29" s="2"/>
      <c r="Q29" s="41">
        <f>IF(ISNUMBER(K29),IF(H29&gt;0,IF(I29&gt;0,J29,0),0),0)</f>
        <v>0</v>
      </c>
      <c r="R29" s="33">
        <f>IF(ISNUMBER(K29)=FALSE,J29,0)</f>
        <v>0</v>
      </c>
    </row>
    <row r="30">
      <c r="A30" s="9"/>
      <c r="B30" s="56" t="s">
        <v>130</v>
      </c>
      <c r="C30" s="1"/>
      <c r="D30" s="1"/>
      <c r="E30" s="57" t="s">
        <v>599</v>
      </c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 thickBot="1">
      <c r="A31" s="9"/>
      <c r="B31" s="58" t="s">
        <v>132</v>
      </c>
      <c r="C31" s="29"/>
      <c r="D31" s="29"/>
      <c r="E31" s="59" t="s">
        <v>133</v>
      </c>
      <c r="F31" s="29"/>
      <c r="G31" s="29"/>
      <c r="H31" s="60"/>
      <c r="I31" s="29"/>
      <c r="J31" s="60"/>
      <c r="K31" s="29"/>
      <c r="L31" s="29"/>
      <c r="M31" s="12"/>
      <c r="N31" s="2"/>
      <c r="O31" s="2"/>
      <c r="P31" s="2"/>
      <c r="Q31" s="2"/>
    </row>
    <row r="32" thickTop="1">
      <c r="A32" s="9"/>
      <c r="B32" s="49">
        <v>3</v>
      </c>
      <c r="C32" s="50" t="s">
        <v>593</v>
      </c>
      <c r="D32" s="50" t="s">
        <v>249</v>
      </c>
      <c r="E32" s="50" t="s">
        <v>594</v>
      </c>
      <c r="F32" s="50" t="s">
        <v>7</v>
      </c>
      <c r="G32" s="51" t="s">
        <v>129</v>
      </c>
      <c r="H32" s="61">
        <v>1</v>
      </c>
      <c r="I32" s="35">
        <f>ROUND(0,2)</f>
        <v>0</v>
      </c>
      <c r="J32" s="62">
        <f>ROUND(I32*H32,2)</f>
        <v>0</v>
      </c>
      <c r="K32" s="63">
        <v>0.20999999999999999</v>
      </c>
      <c r="L32" s="64">
        <f>IF(ISNUMBER(K32),ROUND(J32*(K32+1),2),0)</f>
        <v>0</v>
      </c>
      <c r="M32" s="12"/>
      <c r="N32" s="2"/>
      <c r="O32" s="2"/>
      <c r="P32" s="2"/>
      <c r="Q32" s="41">
        <f>IF(ISNUMBER(K32),IF(H32&gt;0,IF(I32&gt;0,J32,0),0),0)</f>
        <v>0</v>
      </c>
      <c r="R32" s="33">
        <f>IF(ISNUMBER(K32)=FALSE,J32,0)</f>
        <v>0</v>
      </c>
    </row>
    <row r="33">
      <c r="A33" s="9"/>
      <c r="B33" s="56" t="s">
        <v>130</v>
      </c>
      <c r="C33" s="1"/>
      <c r="D33" s="1"/>
      <c r="E33" s="57" t="s">
        <v>600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 thickBot="1">
      <c r="A34" s="9"/>
      <c r="B34" s="58" t="s">
        <v>132</v>
      </c>
      <c r="C34" s="29"/>
      <c r="D34" s="29"/>
      <c r="E34" s="59" t="s">
        <v>133</v>
      </c>
      <c r="F34" s="29"/>
      <c r="G34" s="29"/>
      <c r="H34" s="60"/>
      <c r="I34" s="29"/>
      <c r="J34" s="60"/>
      <c r="K34" s="29"/>
      <c r="L34" s="29"/>
      <c r="M34" s="12"/>
      <c r="N34" s="2"/>
      <c r="O34" s="2"/>
      <c r="P34" s="2"/>
      <c r="Q34" s="2"/>
    </row>
    <row r="35" thickTop="1" thickBot="1" ht="25" customHeight="1">
      <c r="A35" s="9"/>
      <c r="B35" s="1"/>
      <c r="C35" s="65">
        <v>0</v>
      </c>
      <c r="D35" s="1"/>
      <c r="E35" s="66" t="s">
        <v>117</v>
      </c>
      <c r="F35" s="1"/>
      <c r="G35" s="67" t="s">
        <v>152</v>
      </c>
      <c r="H35" s="68">
        <f>J26+J29+J32</f>
        <v>0</v>
      </c>
      <c r="I35" s="67" t="s">
        <v>153</v>
      </c>
      <c r="J35" s="69">
        <f>(L35-H35)</f>
        <v>0</v>
      </c>
      <c r="K35" s="67" t="s">
        <v>154</v>
      </c>
      <c r="L35" s="70">
        <f>L26+L29+L32</f>
        <v>0</v>
      </c>
      <c r="M35" s="12"/>
      <c r="N35" s="2"/>
      <c r="O35" s="2"/>
      <c r="P35" s="2"/>
      <c r="Q35" s="41">
        <f>0+Q26+Q29+Q32</f>
        <v>0</v>
      </c>
      <c r="R35" s="33">
        <f>0+R26+R29+R32</f>
        <v>0</v>
      </c>
      <c r="S35" s="71">
        <f>Q35*(1+J35)+R35</f>
        <v>0</v>
      </c>
    </row>
    <row r="36" thickTop="1" thickBot="1" ht="25" customHeight="1">
      <c r="A36" s="9"/>
      <c r="B36" s="72"/>
      <c r="C36" s="72"/>
      <c r="D36" s="72"/>
      <c r="E36" s="73"/>
      <c r="F36" s="72"/>
      <c r="G36" s="74" t="s">
        <v>155</v>
      </c>
      <c r="H36" s="75">
        <f>J26+J29+J32</f>
        <v>0</v>
      </c>
      <c r="I36" s="74" t="s">
        <v>156</v>
      </c>
      <c r="J36" s="76">
        <f>0+J35</f>
        <v>0</v>
      </c>
      <c r="K36" s="74" t="s">
        <v>157</v>
      </c>
      <c r="L36" s="77">
        <f>L26+L29+L32</f>
        <v>0</v>
      </c>
      <c r="M36" s="12"/>
      <c r="N36" s="2"/>
      <c r="O36" s="2"/>
      <c r="P36" s="2"/>
      <c r="Q36" s="2"/>
    </row>
    <row r="37">
      <c r="A37" s="13"/>
      <c r="B37" s="4"/>
      <c r="C37" s="4"/>
      <c r="D37" s="4"/>
      <c r="E37" s="4"/>
      <c r="F37" s="4"/>
      <c r="G37" s="4"/>
      <c r="H37" s="78"/>
      <c r="I37" s="4"/>
      <c r="J37" s="78"/>
      <c r="K37" s="4"/>
      <c r="L37" s="4"/>
      <c r="M37" s="14"/>
      <c r="N37" s="2"/>
      <c r="O37" s="2"/>
      <c r="P37" s="2"/>
      <c r="Q37" s="2"/>
    </row>
    <row r="3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2"/>
      <c r="O38" s="2"/>
      <c r="P38" s="2"/>
      <c r="Q38" s="2"/>
    </row>
  </sheetData>
  <mergeCells count="2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H33+H54+H60+H84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601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L33+L54+L60+L84</f>
        <v>0</v>
      </c>
      <c r="K11" s="1"/>
      <c r="L11" s="1"/>
      <c r="M11" s="12"/>
      <c r="N11" s="2"/>
      <c r="O11" s="2"/>
      <c r="P11" s="2"/>
      <c r="Q11" s="41">
        <f>IF(SUM(K20:K23)&gt;0,ROUND(SUM(S20:S23)/SUM(K20:K23)-1,8),0)</f>
        <v>0</v>
      </c>
      <c r="R11" s="33">
        <f>AVERAGE(J32,J53,J59,J83)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H33</f>
        <v>0</v>
      </c>
      <c r="L20" s="46">
        <f>L33</f>
        <v>0</v>
      </c>
      <c r="M20" s="12"/>
      <c r="N20" s="2"/>
      <c r="O20" s="2"/>
      <c r="P20" s="2"/>
      <c r="Q20" s="2"/>
      <c r="S20" s="33">
        <f>S32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H54</f>
        <v>0</v>
      </c>
      <c r="L21" s="46">
        <f>L54</f>
        <v>0</v>
      </c>
      <c r="M21" s="12"/>
      <c r="N21" s="2"/>
      <c r="O21" s="2"/>
      <c r="P21" s="2"/>
      <c r="Q21" s="2"/>
      <c r="S21" s="33">
        <f>S53</f>
        <v>0</v>
      </c>
    </row>
    <row r="22">
      <c r="A22" s="9"/>
      <c r="B22" s="44">
        <v>4</v>
      </c>
      <c r="C22" s="1"/>
      <c r="D22" s="1"/>
      <c r="E22" s="45" t="s">
        <v>602</v>
      </c>
      <c r="F22" s="1"/>
      <c r="G22" s="1"/>
      <c r="H22" s="1"/>
      <c r="I22" s="1"/>
      <c r="J22" s="1"/>
      <c r="K22" s="46">
        <f>H60</f>
        <v>0</v>
      </c>
      <c r="L22" s="46">
        <f>L60</f>
        <v>0</v>
      </c>
      <c r="M22" s="12"/>
      <c r="N22" s="2"/>
      <c r="O22" s="2"/>
      <c r="P22" s="2"/>
      <c r="Q22" s="2"/>
      <c r="S22" s="33">
        <f>S59</f>
        <v>0</v>
      </c>
    </row>
    <row r="23">
      <c r="A23" s="9"/>
      <c r="B23" s="44">
        <v>8</v>
      </c>
      <c r="C23" s="1"/>
      <c r="D23" s="1"/>
      <c r="E23" s="45" t="s">
        <v>168</v>
      </c>
      <c r="F23" s="1"/>
      <c r="G23" s="1"/>
      <c r="H23" s="1"/>
      <c r="I23" s="1"/>
      <c r="J23" s="1"/>
      <c r="K23" s="46">
        <f>H84</f>
        <v>0</v>
      </c>
      <c r="L23" s="46">
        <f>L84</f>
        <v>0</v>
      </c>
      <c r="M23" s="12"/>
      <c r="N23" s="2"/>
      <c r="O23" s="2"/>
      <c r="P23" s="2"/>
      <c r="Q23" s="2"/>
      <c r="S23" s="33">
        <f>S83</f>
        <v>0</v>
      </c>
    </row>
    <row r="24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36" t="s">
        <v>118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81"/>
      <c r="N26" s="2"/>
      <c r="O26" s="2"/>
      <c r="P26" s="2"/>
      <c r="Q26" s="2"/>
    </row>
    <row r="27" ht="18" customHeight="1">
      <c r="A27" s="9"/>
      <c r="B27" s="42" t="s">
        <v>119</v>
      </c>
      <c r="C27" s="42" t="s">
        <v>115</v>
      </c>
      <c r="D27" s="42" t="s">
        <v>120</v>
      </c>
      <c r="E27" s="42" t="s">
        <v>116</v>
      </c>
      <c r="F27" s="42" t="s">
        <v>121</v>
      </c>
      <c r="G27" s="43" t="s">
        <v>122</v>
      </c>
      <c r="H27" s="22" t="s">
        <v>123</v>
      </c>
      <c r="I27" s="22" t="s">
        <v>124</v>
      </c>
      <c r="J27" s="22" t="s">
        <v>17</v>
      </c>
      <c r="K27" s="43" t="s">
        <v>125</v>
      </c>
      <c r="L27" s="22" t="s">
        <v>18</v>
      </c>
      <c r="M27" s="79"/>
      <c r="N27" s="2"/>
      <c r="O27" s="2"/>
      <c r="P27" s="2"/>
      <c r="Q27" s="2"/>
    </row>
    <row r="28" ht="40" customHeight="1">
      <c r="A28" s="9"/>
      <c r="B28" s="47" t="s">
        <v>126</v>
      </c>
      <c r="C28" s="1"/>
      <c r="D28" s="1"/>
      <c r="E28" s="1"/>
      <c r="F28" s="1"/>
      <c r="G28" s="1"/>
      <c r="H28" s="48"/>
      <c r="I28" s="1"/>
      <c r="J28" s="48"/>
      <c r="K28" s="1"/>
      <c r="L28" s="1"/>
      <c r="M28" s="12"/>
      <c r="N28" s="2"/>
      <c r="O28" s="2"/>
      <c r="P28" s="2"/>
      <c r="Q28" s="2"/>
    </row>
    <row r="29">
      <c r="A29" s="9"/>
      <c r="B29" s="49">
        <v>1</v>
      </c>
      <c r="C29" s="50" t="s">
        <v>170</v>
      </c>
      <c r="D29" s="50" t="s">
        <v>7</v>
      </c>
      <c r="E29" s="50" t="s">
        <v>171</v>
      </c>
      <c r="F29" s="50" t="s">
        <v>7</v>
      </c>
      <c r="G29" s="51" t="s">
        <v>172</v>
      </c>
      <c r="H29" s="52">
        <v>45.625999999999998</v>
      </c>
      <c r="I29" s="24">
        <f>ROUND(0,2)</f>
        <v>0</v>
      </c>
      <c r="J29" s="53">
        <f>ROUND(I29*H29,2)</f>
        <v>0</v>
      </c>
      <c r="K29" s="54">
        <v>0.20999999999999999</v>
      </c>
      <c r="L29" s="55">
        <f>IF(ISNUMBER(K29),ROUND(J29*(K29+1),2),0)</f>
        <v>0</v>
      </c>
      <c r="M29" s="12"/>
      <c r="N29" s="2"/>
      <c r="O29" s="2"/>
      <c r="P29" s="2"/>
      <c r="Q29" s="41">
        <f>IF(ISNUMBER(K29),IF(H29&gt;0,IF(I29&gt;0,J29,0),0),0)</f>
        <v>0</v>
      </c>
      <c r="R29" s="33">
        <f>IF(ISNUMBER(K29)=FALSE,J29,0)</f>
        <v>0</v>
      </c>
    </row>
    <row r="30">
      <c r="A30" s="9"/>
      <c r="B30" s="56" t="s">
        <v>130</v>
      </c>
      <c r="C30" s="1"/>
      <c r="D30" s="1"/>
      <c r="E30" s="57" t="s">
        <v>603</v>
      </c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 thickBot="1">
      <c r="A31" s="9"/>
      <c r="B31" s="58" t="s">
        <v>132</v>
      </c>
      <c r="C31" s="29"/>
      <c r="D31" s="29"/>
      <c r="E31" s="59" t="s">
        <v>604</v>
      </c>
      <c r="F31" s="29"/>
      <c r="G31" s="29"/>
      <c r="H31" s="60"/>
      <c r="I31" s="29"/>
      <c r="J31" s="60"/>
      <c r="K31" s="29"/>
      <c r="L31" s="29"/>
      <c r="M31" s="12"/>
      <c r="N31" s="2"/>
      <c r="O31" s="2"/>
      <c r="P31" s="2"/>
      <c r="Q31" s="2"/>
    </row>
    <row r="32" thickTop="1" thickBot="1" ht="25" customHeight="1">
      <c r="A32" s="9"/>
      <c r="B32" s="1"/>
      <c r="C32" s="65">
        <v>0</v>
      </c>
      <c r="D32" s="1"/>
      <c r="E32" s="66" t="s">
        <v>117</v>
      </c>
      <c r="F32" s="1"/>
      <c r="G32" s="67" t="s">
        <v>152</v>
      </c>
      <c r="H32" s="68">
        <f>0+J29</f>
        <v>0</v>
      </c>
      <c r="I32" s="67" t="s">
        <v>153</v>
      </c>
      <c r="J32" s="69">
        <f>(L32-H32)</f>
        <v>0</v>
      </c>
      <c r="K32" s="67" t="s">
        <v>154</v>
      </c>
      <c r="L32" s="70">
        <f>0+L29</f>
        <v>0</v>
      </c>
      <c r="M32" s="12"/>
      <c r="N32" s="2"/>
      <c r="O32" s="2"/>
      <c r="P32" s="2"/>
      <c r="Q32" s="41">
        <f>0+Q29</f>
        <v>0</v>
      </c>
      <c r="R32" s="33">
        <f>0+R29</f>
        <v>0</v>
      </c>
      <c r="S32" s="71">
        <f>Q32*(1+J32)+R32</f>
        <v>0</v>
      </c>
    </row>
    <row r="33" thickTop="1" thickBot="1" ht="25" customHeight="1">
      <c r="A33" s="9"/>
      <c r="B33" s="72"/>
      <c r="C33" s="72"/>
      <c r="D33" s="72"/>
      <c r="E33" s="73"/>
      <c r="F33" s="72"/>
      <c r="G33" s="74" t="s">
        <v>155</v>
      </c>
      <c r="H33" s="75">
        <f>0+J29</f>
        <v>0</v>
      </c>
      <c r="I33" s="74" t="s">
        <v>156</v>
      </c>
      <c r="J33" s="76">
        <f>0+J32</f>
        <v>0</v>
      </c>
      <c r="K33" s="74" t="s">
        <v>157</v>
      </c>
      <c r="L33" s="77">
        <f>0+L29</f>
        <v>0</v>
      </c>
      <c r="M33" s="12"/>
      <c r="N33" s="2"/>
      <c r="O33" s="2"/>
      <c r="P33" s="2"/>
      <c r="Q33" s="2"/>
    </row>
    <row r="34" ht="40" customHeight="1">
      <c r="A34" s="9"/>
      <c r="B34" s="82" t="s">
        <v>197</v>
      </c>
      <c r="C34" s="1"/>
      <c r="D34" s="1"/>
      <c r="E34" s="1"/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>
      <c r="A35" s="9"/>
      <c r="B35" s="49">
        <v>2</v>
      </c>
      <c r="C35" s="50" t="s">
        <v>245</v>
      </c>
      <c r="D35" s="50" t="s">
        <v>7</v>
      </c>
      <c r="E35" s="50" t="s">
        <v>246</v>
      </c>
      <c r="F35" s="50" t="s">
        <v>7</v>
      </c>
      <c r="G35" s="51" t="s">
        <v>172</v>
      </c>
      <c r="H35" s="52">
        <v>79.203999999999994</v>
      </c>
      <c r="I35" s="24">
        <f>ROUND(0,2)</f>
        <v>0</v>
      </c>
      <c r="J35" s="53">
        <f>ROUND(I35*H35,2)</f>
        <v>0</v>
      </c>
      <c r="K35" s="54">
        <v>0.20999999999999999</v>
      </c>
      <c r="L35" s="55">
        <f>IF(ISNUMBER(K35),ROUND(J35*(K35+1),2),0)</f>
        <v>0</v>
      </c>
      <c r="M35" s="12"/>
      <c r="N35" s="2"/>
      <c r="O35" s="2"/>
      <c r="P35" s="2"/>
      <c r="Q35" s="41">
        <f>IF(ISNUMBER(K35),IF(H35&gt;0,IF(I35&gt;0,J35,0),0),0)</f>
        <v>0</v>
      </c>
      <c r="R35" s="33">
        <f>IF(ISNUMBER(K35)=FALSE,J35,0)</f>
        <v>0</v>
      </c>
    </row>
    <row r="36">
      <c r="A36" s="9"/>
      <c r="B36" s="56" t="s">
        <v>130</v>
      </c>
      <c r="C36" s="1"/>
      <c r="D36" s="1"/>
      <c r="E36" s="57" t="s">
        <v>605</v>
      </c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 thickBot="1">
      <c r="A37" s="9"/>
      <c r="B37" s="58" t="s">
        <v>132</v>
      </c>
      <c r="C37" s="29"/>
      <c r="D37" s="29"/>
      <c r="E37" s="59" t="s">
        <v>606</v>
      </c>
      <c r="F37" s="29"/>
      <c r="G37" s="29"/>
      <c r="H37" s="60"/>
      <c r="I37" s="29"/>
      <c r="J37" s="60"/>
      <c r="K37" s="29"/>
      <c r="L37" s="29"/>
      <c r="M37" s="12"/>
      <c r="N37" s="2"/>
      <c r="O37" s="2"/>
      <c r="P37" s="2"/>
      <c r="Q37" s="2"/>
    </row>
    <row r="38" thickTop="1">
      <c r="A38" s="9"/>
      <c r="B38" s="49">
        <v>3</v>
      </c>
      <c r="C38" s="50" t="s">
        <v>607</v>
      </c>
      <c r="D38" s="50" t="s">
        <v>7</v>
      </c>
      <c r="E38" s="50" t="s">
        <v>608</v>
      </c>
      <c r="F38" s="50" t="s">
        <v>7</v>
      </c>
      <c r="G38" s="51" t="s">
        <v>172</v>
      </c>
      <c r="H38" s="61">
        <v>99.864000000000004</v>
      </c>
      <c r="I38" s="35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3">
        <f>IF(ISNUMBER(K38)=FALSE,J38,0)</f>
        <v>0</v>
      </c>
    </row>
    <row r="39">
      <c r="A39" s="9"/>
      <c r="B39" s="56" t="s">
        <v>130</v>
      </c>
      <c r="C39" s="1"/>
      <c r="D39" s="1"/>
      <c r="E39" s="57" t="s">
        <v>205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 thickBot="1">
      <c r="A40" s="9"/>
      <c r="B40" s="58" t="s">
        <v>132</v>
      </c>
      <c r="C40" s="29"/>
      <c r="D40" s="29"/>
      <c r="E40" s="59" t="s">
        <v>609</v>
      </c>
      <c r="F40" s="29"/>
      <c r="G40" s="29"/>
      <c r="H40" s="60"/>
      <c r="I40" s="29"/>
      <c r="J40" s="60"/>
      <c r="K40" s="29"/>
      <c r="L40" s="29"/>
      <c r="M40" s="12"/>
      <c r="N40" s="2"/>
      <c r="O40" s="2"/>
      <c r="P40" s="2"/>
      <c r="Q40" s="2"/>
    </row>
    <row r="41" thickTop="1">
      <c r="A41" s="9"/>
      <c r="B41" s="49">
        <v>4</v>
      </c>
      <c r="C41" s="50" t="s">
        <v>610</v>
      </c>
      <c r="D41" s="50" t="s">
        <v>7</v>
      </c>
      <c r="E41" s="50" t="s">
        <v>611</v>
      </c>
      <c r="F41" s="50" t="s">
        <v>7</v>
      </c>
      <c r="G41" s="51" t="s">
        <v>172</v>
      </c>
      <c r="H41" s="61">
        <v>24.966000000000001</v>
      </c>
      <c r="I41" s="35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3">
        <f>IF(ISNUMBER(K41)=FALSE,J41,0)</f>
        <v>0</v>
      </c>
    </row>
    <row r="42">
      <c r="A42" s="9"/>
      <c r="B42" s="56" t="s">
        <v>130</v>
      </c>
      <c r="C42" s="1"/>
      <c r="D42" s="1"/>
      <c r="E42" s="57" t="s">
        <v>205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 thickBot="1">
      <c r="A43" s="9"/>
      <c r="B43" s="58" t="s">
        <v>132</v>
      </c>
      <c r="C43" s="29"/>
      <c r="D43" s="29"/>
      <c r="E43" s="59" t="s">
        <v>612</v>
      </c>
      <c r="F43" s="29"/>
      <c r="G43" s="29"/>
      <c r="H43" s="60"/>
      <c r="I43" s="29"/>
      <c r="J43" s="60"/>
      <c r="K43" s="29"/>
      <c r="L43" s="29"/>
      <c r="M43" s="12"/>
      <c r="N43" s="2"/>
      <c r="O43" s="2"/>
      <c r="P43" s="2"/>
      <c r="Q43" s="2"/>
    </row>
    <row r="44" thickTop="1">
      <c r="A44" s="9"/>
      <c r="B44" s="49">
        <v>5</v>
      </c>
      <c r="C44" s="50" t="s">
        <v>257</v>
      </c>
      <c r="D44" s="50" t="s">
        <v>7</v>
      </c>
      <c r="E44" s="50" t="s">
        <v>258</v>
      </c>
      <c r="F44" s="50" t="s">
        <v>7</v>
      </c>
      <c r="G44" s="51" t="s">
        <v>172</v>
      </c>
      <c r="H44" s="61">
        <v>124.83</v>
      </c>
      <c r="I44" s="35">
        <f>ROUND(0,2)</f>
        <v>0</v>
      </c>
      <c r="J44" s="62">
        <f>ROUND(I44*H44,2)</f>
        <v>0</v>
      </c>
      <c r="K44" s="63">
        <v>0.20999999999999999</v>
      </c>
      <c r="L44" s="64">
        <f>IF(ISNUMBER(K44),ROUND(J44*(K44+1),2),0)</f>
        <v>0</v>
      </c>
      <c r="M44" s="12"/>
      <c r="N44" s="2"/>
      <c r="O44" s="2"/>
      <c r="P44" s="2"/>
      <c r="Q44" s="41">
        <f>IF(ISNUMBER(K44),IF(H44&gt;0,IF(I44&gt;0,J44,0),0),0)</f>
        <v>0</v>
      </c>
      <c r="R44" s="33">
        <f>IF(ISNUMBER(K44)=FALSE,J44,0)</f>
        <v>0</v>
      </c>
    </row>
    <row r="45">
      <c r="A45" s="9"/>
      <c r="B45" s="56" t="s">
        <v>130</v>
      </c>
      <c r="C45" s="1"/>
      <c r="D45" s="1"/>
      <c r="E45" s="57" t="s">
        <v>7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 thickBot="1">
      <c r="A46" s="9"/>
      <c r="B46" s="58" t="s">
        <v>132</v>
      </c>
      <c r="C46" s="29"/>
      <c r="D46" s="29"/>
      <c r="E46" s="59" t="s">
        <v>613</v>
      </c>
      <c r="F46" s="29"/>
      <c r="G46" s="29"/>
      <c r="H46" s="60"/>
      <c r="I46" s="29"/>
      <c r="J46" s="60"/>
      <c r="K46" s="29"/>
      <c r="L46" s="29"/>
      <c r="M46" s="12"/>
      <c r="N46" s="2"/>
      <c r="O46" s="2"/>
      <c r="P46" s="2"/>
      <c r="Q46" s="2"/>
    </row>
    <row r="47" thickTop="1">
      <c r="A47" s="9"/>
      <c r="B47" s="49">
        <v>6</v>
      </c>
      <c r="C47" s="50" t="s">
        <v>614</v>
      </c>
      <c r="D47" s="50" t="s">
        <v>7</v>
      </c>
      <c r="E47" s="50" t="s">
        <v>615</v>
      </c>
      <c r="F47" s="50" t="s">
        <v>7</v>
      </c>
      <c r="G47" s="51" t="s">
        <v>172</v>
      </c>
      <c r="H47" s="61">
        <v>79.203999999999994</v>
      </c>
      <c r="I47" s="35">
        <f>ROUND(0,2)</f>
        <v>0</v>
      </c>
      <c r="J47" s="62">
        <f>ROUND(I47*H47,2)</f>
        <v>0</v>
      </c>
      <c r="K47" s="63">
        <v>0.20999999999999999</v>
      </c>
      <c r="L47" s="64">
        <f>IF(ISNUMBER(K47),ROUND(J47*(K47+1),2),0)</f>
        <v>0</v>
      </c>
      <c r="M47" s="12"/>
      <c r="N47" s="2"/>
      <c r="O47" s="2"/>
      <c r="P47" s="2"/>
      <c r="Q47" s="41">
        <f>IF(ISNUMBER(K47),IF(H47&gt;0,IF(I47&gt;0,J47,0),0),0)</f>
        <v>0</v>
      </c>
      <c r="R47" s="33">
        <f>IF(ISNUMBER(K47)=FALSE,J47,0)</f>
        <v>0</v>
      </c>
    </row>
    <row r="48">
      <c r="A48" s="9"/>
      <c r="B48" s="56" t="s">
        <v>130</v>
      </c>
      <c r="C48" s="1"/>
      <c r="D48" s="1"/>
      <c r="E48" s="57" t="s">
        <v>7</v>
      </c>
      <c r="F48" s="1"/>
      <c r="G48" s="1"/>
      <c r="H48" s="48"/>
      <c r="I48" s="1"/>
      <c r="J48" s="48"/>
      <c r="K48" s="1"/>
      <c r="L48" s="1"/>
      <c r="M48" s="12"/>
      <c r="N48" s="2"/>
      <c r="O48" s="2"/>
      <c r="P48" s="2"/>
      <c r="Q48" s="2"/>
    </row>
    <row r="49" thickBot="1">
      <c r="A49" s="9"/>
      <c r="B49" s="58" t="s">
        <v>132</v>
      </c>
      <c r="C49" s="29"/>
      <c r="D49" s="29"/>
      <c r="E49" s="59" t="s">
        <v>616</v>
      </c>
      <c r="F49" s="29"/>
      <c r="G49" s="29"/>
      <c r="H49" s="60"/>
      <c r="I49" s="29"/>
      <c r="J49" s="60"/>
      <c r="K49" s="29"/>
      <c r="L49" s="29"/>
      <c r="M49" s="12"/>
      <c r="N49" s="2"/>
      <c r="O49" s="2"/>
      <c r="P49" s="2"/>
      <c r="Q49" s="2"/>
    </row>
    <row r="50" thickTop="1">
      <c r="A50" s="9"/>
      <c r="B50" s="49">
        <v>7</v>
      </c>
      <c r="C50" s="50" t="s">
        <v>617</v>
      </c>
      <c r="D50" s="50" t="s">
        <v>7</v>
      </c>
      <c r="E50" s="50" t="s">
        <v>618</v>
      </c>
      <c r="F50" s="50" t="s">
        <v>7</v>
      </c>
      <c r="G50" s="51" t="s">
        <v>172</v>
      </c>
      <c r="H50" s="61">
        <v>27.818999999999999</v>
      </c>
      <c r="I50" s="35">
        <f>ROUND(0,2)</f>
        <v>0</v>
      </c>
      <c r="J50" s="62">
        <f>ROUND(I50*H50,2)</f>
        <v>0</v>
      </c>
      <c r="K50" s="63">
        <v>0.20999999999999999</v>
      </c>
      <c r="L50" s="64">
        <f>IF(ISNUMBER(K50),ROUND(J50*(K50+1),2),0)</f>
        <v>0</v>
      </c>
      <c r="M50" s="12"/>
      <c r="N50" s="2"/>
      <c r="O50" s="2"/>
      <c r="P50" s="2"/>
      <c r="Q50" s="41">
        <f>IF(ISNUMBER(K50),IF(H50&gt;0,IF(I50&gt;0,J50,0),0),0)</f>
        <v>0</v>
      </c>
      <c r="R50" s="33">
        <f>IF(ISNUMBER(K50)=FALSE,J50,0)</f>
        <v>0</v>
      </c>
    </row>
    <row r="51">
      <c r="A51" s="9"/>
      <c r="B51" s="56" t="s">
        <v>130</v>
      </c>
      <c r="C51" s="1"/>
      <c r="D51" s="1"/>
      <c r="E51" s="57" t="s">
        <v>619</v>
      </c>
      <c r="F51" s="1"/>
      <c r="G51" s="1"/>
      <c r="H51" s="48"/>
      <c r="I51" s="1"/>
      <c r="J51" s="48"/>
      <c r="K51" s="1"/>
      <c r="L51" s="1"/>
      <c r="M51" s="12"/>
      <c r="N51" s="2"/>
      <c r="O51" s="2"/>
      <c r="P51" s="2"/>
      <c r="Q51" s="2"/>
    </row>
    <row r="52" thickBot="1">
      <c r="A52" s="9"/>
      <c r="B52" s="58" t="s">
        <v>132</v>
      </c>
      <c r="C52" s="29"/>
      <c r="D52" s="29"/>
      <c r="E52" s="59" t="s">
        <v>620</v>
      </c>
      <c r="F52" s="29"/>
      <c r="G52" s="29"/>
      <c r="H52" s="60"/>
      <c r="I52" s="29"/>
      <c r="J52" s="60"/>
      <c r="K52" s="29"/>
      <c r="L52" s="29"/>
      <c r="M52" s="12"/>
      <c r="N52" s="2"/>
      <c r="O52" s="2"/>
      <c r="P52" s="2"/>
      <c r="Q52" s="2"/>
    </row>
    <row r="53" thickTop="1" thickBot="1" ht="25" customHeight="1">
      <c r="A53" s="9"/>
      <c r="B53" s="1"/>
      <c r="C53" s="65">
        <v>1</v>
      </c>
      <c r="D53" s="1"/>
      <c r="E53" s="66" t="s">
        <v>165</v>
      </c>
      <c r="F53" s="1"/>
      <c r="G53" s="67" t="s">
        <v>152</v>
      </c>
      <c r="H53" s="68">
        <f>J35+J38+J41+J44+J47+J50</f>
        <v>0</v>
      </c>
      <c r="I53" s="67" t="s">
        <v>153</v>
      </c>
      <c r="J53" s="69">
        <f>(L53-H53)</f>
        <v>0</v>
      </c>
      <c r="K53" s="67" t="s">
        <v>154</v>
      </c>
      <c r="L53" s="70">
        <f>L35+L38+L41+L44+L47+L50</f>
        <v>0</v>
      </c>
      <c r="M53" s="12"/>
      <c r="N53" s="2"/>
      <c r="O53" s="2"/>
      <c r="P53" s="2"/>
      <c r="Q53" s="41">
        <f>0+Q35+Q38+Q41+Q44+Q47+Q50</f>
        <v>0</v>
      </c>
      <c r="R53" s="33">
        <f>0+R35+R38+R41+R44+R47+R50</f>
        <v>0</v>
      </c>
      <c r="S53" s="71">
        <f>Q53*(1+J53)+R53</f>
        <v>0</v>
      </c>
    </row>
    <row r="54" thickTop="1" thickBot="1" ht="25" customHeight="1">
      <c r="A54" s="9"/>
      <c r="B54" s="72"/>
      <c r="C54" s="72"/>
      <c r="D54" s="72"/>
      <c r="E54" s="73"/>
      <c r="F54" s="72"/>
      <c r="G54" s="74" t="s">
        <v>155</v>
      </c>
      <c r="H54" s="75">
        <f>J35+J38+J41+J44+J47+J50</f>
        <v>0</v>
      </c>
      <c r="I54" s="74" t="s">
        <v>156</v>
      </c>
      <c r="J54" s="76">
        <f>0+J53</f>
        <v>0</v>
      </c>
      <c r="K54" s="74" t="s">
        <v>157</v>
      </c>
      <c r="L54" s="77">
        <f>L35+L38+L41+L44+L47+L50</f>
        <v>0</v>
      </c>
      <c r="M54" s="12"/>
      <c r="N54" s="2"/>
      <c r="O54" s="2"/>
      <c r="P54" s="2"/>
      <c r="Q54" s="2"/>
    </row>
    <row r="55" ht="40" customHeight="1">
      <c r="A55" s="9"/>
      <c r="B55" s="82" t="s">
        <v>621</v>
      </c>
      <c r="C55" s="1"/>
      <c r="D55" s="1"/>
      <c r="E55" s="1"/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>
      <c r="A56" s="9"/>
      <c r="B56" s="49">
        <v>8</v>
      </c>
      <c r="C56" s="50" t="s">
        <v>622</v>
      </c>
      <c r="D56" s="50" t="s">
        <v>7</v>
      </c>
      <c r="E56" s="50" t="s">
        <v>623</v>
      </c>
      <c r="F56" s="50" t="s">
        <v>7</v>
      </c>
      <c r="G56" s="51" t="s">
        <v>172</v>
      </c>
      <c r="H56" s="52">
        <v>6.1699999999999999</v>
      </c>
      <c r="I56" s="24">
        <f>ROUND(0,2)</f>
        <v>0</v>
      </c>
      <c r="J56" s="53">
        <f>ROUND(I56*H56,2)</f>
        <v>0</v>
      </c>
      <c r="K56" s="54">
        <v>0.20999999999999999</v>
      </c>
      <c r="L56" s="55">
        <f>IF(ISNUMBER(K56),ROUND(J56*(K56+1),2),0)</f>
        <v>0</v>
      </c>
      <c r="M56" s="12"/>
      <c r="N56" s="2"/>
      <c r="O56" s="2"/>
      <c r="P56" s="2"/>
      <c r="Q56" s="41">
        <f>IF(ISNUMBER(K56),IF(H56&gt;0,IF(I56&gt;0,J56,0),0),0)</f>
        <v>0</v>
      </c>
      <c r="R56" s="33">
        <f>IF(ISNUMBER(K56)=FALSE,J56,0)</f>
        <v>0</v>
      </c>
    </row>
    <row r="57">
      <c r="A57" s="9"/>
      <c r="B57" s="56" t="s">
        <v>130</v>
      </c>
      <c r="C57" s="1"/>
      <c r="D57" s="1"/>
      <c r="E57" s="57" t="s">
        <v>7</v>
      </c>
      <c r="F57" s="1"/>
      <c r="G57" s="1"/>
      <c r="H57" s="48"/>
      <c r="I57" s="1"/>
      <c r="J57" s="48"/>
      <c r="K57" s="1"/>
      <c r="L57" s="1"/>
      <c r="M57" s="12"/>
      <c r="N57" s="2"/>
      <c r="O57" s="2"/>
      <c r="P57" s="2"/>
      <c r="Q57" s="2"/>
    </row>
    <row r="58" thickBot="1">
      <c r="A58" s="9"/>
      <c r="B58" s="58" t="s">
        <v>132</v>
      </c>
      <c r="C58" s="29"/>
      <c r="D58" s="29"/>
      <c r="E58" s="59" t="s">
        <v>624</v>
      </c>
      <c r="F58" s="29"/>
      <c r="G58" s="29"/>
      <c r="H58" s="60"/>
      <c r="I58" s="29"/>
      <c r="J58" s="60"/>
      <c r="K58" s="29"/>
      <c r="L58" s="29"/>
      <c r="M58" s="12"/>
      <c r="N58" s="2"/>
      <c r="O58" s="2"/>
      <c r="P58" s="2"/>
      <c r="Q58" s="2"/>
    </row>
    <row r="59" thickTop="1" thickBot="1" ht="25" customHeight="1">
      <c r="A59" s="9"/>
      <c r="B59" s="1"/>
      <c r="C59" s="65">
        <v>4</v>
      </c>
      <c r="D59" s="1"/>
      <c r="E59" s="66" t="s">
        <v>602</v>
      </c>
      <c r="F59" s="1"/>
      <c r="G59" s="67" t="s">
        <v>152</v>
      </c>
      <c r="H59" s="68">
        <f>0+J56</f>
        <v>0</v>
      </c>
      <c r="I59" s="67" t="s">
        <v>153</v>
      </c>
      <c r="J59" s="69">
        <f>(L59-H59)</f>
        <v>0</v>
      </c>
      <c r="K59" s="67" t="s">
        <v>154</v>
      </c>
      <c r="L59" s="70">
        <f>0+L56</f>
        <v>0</v>
      </c>
      <c r="M59" s="12"/>
      <c r="N59" s="2"/>
      <c r="O59" s="2"/>
      <c r="P59" s="2"/>
      <c r="Q59" s="41">
        <f>0+Q56</f>
        <v>0</v>
      </c>
      <c r="R59" s="33">
        <f>0+R56</f>
        <v>0</v>
      </c>
      <c r="S59" s="71">
        <f>Q59*(1+J59)+R59</f>
        <v>0</v>
      </c>
    </row>
    <row r="60" thickTop="1" thickBot="1" ht="25" customHeight="1">
      <c r="A60" s="9"/>
      <c r="B60" s="72"/>
      <c r="C60" s="72"/>
      <c r="D60" s="72"/>
      <c r="E60" s="73"/>
      <c r="F60" s="72"/>
      <c r="G60" s="74" t="s">
        <v>155</v>
      </c>
      <c r="H60" s="75">
        <f>0+J56</f>
        <v>0</v>
      </c>
      <c r="I60" s="74" t="s">
        <v>156</v>
      </c>
      <c r="J60" s="76">
        <f>0+J59</f>
        <v>0</v>
      </c>
      <c r="K60" s="74" t="s">
        <v>157</v>
      </c>
      <c r="L60" s="77">
        <f>0+L56</f>
        <v>0</v>
      </c>
      <c r="M60" s="12"/>
      <c r="N60" s="2"/>
      <c r="O60" s="2"/>
      <c r="P60" s="2"/>
      <c r="Q60" s="2"/>
    </row>
    <row r="61" ht="40" customHeight="1">
      <c r="A61" s="9"/>
      <c r="B61" s="82" t="s">
        <v>336</v>
      </c>
      <c r="C61" s="1"/>
      <c r="D61" s="1"/>
      <c r="E61" s="1"/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>
      <c r="A62" s="9"/>
      <c r="B62" s="49">
        <v>9</v>
      </c>
      <c r="C62" s="50" t="s">
        <v>625</v>
      </c>
      <c r="D62" s="50" t="s">
        <v>7</v>
      </c>
      <c r="E62" s="50" t="s">
        <v>626</v>
      </c>
      <c r="F62" s="50" t="s">
        <v>7</v>
      </c>
      <c r="G62" s="51" t="s">
        <v>227</v>
      </c>
      <c r="H62" s="52">
        <v>58.799999999999997</v>
      </c>
      <c r="I62" s="24">
        <f>ROUND(0,2)</f>
        <v>0</v>
      </c>
      <c r="J62" s="53">
        <f>ROUND(I62*H62,2)</f>
        <v>0</v>
      </c>
      <c r="K62" s="54">
        <v>0.20999999999999999</v>
      </c>
      <c r="L62" s="55">
        <f>IF(ISNUMBER(K62),ROUND(J62*(K62+1),2),0)</f>
        <v>0</v>
      </c>
      <c r="M62" s="12"/>
      <c r="N62" s="2"/>
      <c r="O62" s="2"/>
      <c r="P62" s="2"/>
      <c r="Q62" s="41">
        <f>IF(ISNUMBER(K62),IF(H62&gt;0,IF(I62&gt;0,J62,0),0),0)</f>
        <v>0</v>
      </c>
      <c r="R62" s="33">
        <f>IF(ISNUMBER(K62)=FALSE,J62,0)</f>
        <v>0</v>
      </c>
    </row>
    <row r="63">
      <c r="A63" s="9"/>
      <c r="B63" s="56" t="s">
        <v>130</v>
      </c>
      <c r="C63" s="1"/>
      <c r="D63" s="1"/>
      <c r="E63" s="57" t="s">
        <v>627</v>
      </c>
      <c r="F63" s="1"/>
      <c r="G63" s="1"/>
      <c r="H63" s="48"/>
      <c r="I63" s="1"/>
      <c r="J63" s="48"/>
      <c r="K63" s="1"/>
      <c r="L63" s="1"/>
      <c r="M63" s="12"/>
      <c r="N63" s="2"/>
      <c r="O63" s="2"/>
      <c r="P63" s="2"/>
      <c r="Q63" s="2"/>
    </row>
    <row r="64" thickBot="1">
      <c r="A64" s="9"/>
      <c r="B64" s="58" t="s">
        <v>132</v>
      </c>
      <c r="C64" s="29"/>
      <c r="D64" s="29"/>
      <c r="E64" s="59" t="s">
        <v>628</v>
      </c>
      <c r="F64" s="29"/>
      <c r="G64" s="29"/>
      <c r="H64" s="60"/>
      <c r="I64" s="29"/>
      <c r="J64" s="60"/>
      <c r="K64" s="29"/>
      <c r="L64" s="29"/>
      <c r="M64" s="12"/>
      <c r="N64" s="2"/>
      <c r="O64" s="2"/>
      <c r="P64" s="2"/>
      <c r="Q64" s="2"/>
    </row>
    <row r="65" thickTop="1">
      <c r="A65" s="9"/>
      <c r="B65" s="49">
        <v>10</v>
      </c>
      <c r="C65" s="50" t="s">
        <v>629</v>
      </c>
      <c r="D65" s="50" t="s">
        <v>7</v>
      </c>
      <c r="E65" s="50" t="s">
        <v>630</v>
      </c>
      <c r="F65" s="50" t="s">
        <v>7</v>
      </c>
      <c r="G65" s="51" t="s">
        <v>227</v>
      </c>
      <c r="H65" s="61">
        <v>2</v>
      </c>
      <c r="I65" s="35">
        <f>ROUND(0,2)</f>
        <v>0</v>
      </c>
      <c r="J65" s="62">
        <f>ROUND(I65*H65,2)</f>
        <v>0</v>
      </c>
      <c r="K65" s="63">
        <v>0.20999999999999999</v>
      </c>
      <c r="L65" s="64">
        <f>IF(ISNUMBER(K65),ROUND(J65*(K65+1),2),0)</f>
        <v>0</v>
      </c>
      <c r="M65" s="12"/>
      <c r="N65" s="2"/>
      <c r="O65" s="2"/>
      <c r="P65" s="2"/>
      <c r="Q65" s="41">
        <f>IF(ISNUMBER(K65),IF(H65&gt;0,IF(I65&gt;0,J65,0),0),0)</f>
        <v>0</v>
      </c>
      <c r="R65" s="33">
        <f>IF(ISNUMBER(K65)=FALSE,J65,0)</f>
        <v>0</v>
      </c>
    </row>
    <row r="66">
      <c r="A66" s="9"/>
      <c r="B66" s="56" t="s">
        <v>130</v>
      </c>
      <c r="C66" s="1"/>
      <c r="D66" s="1"/>
      <c r="E66" s="57" t="s">
        <v>627</v>
      </c>
      <c r="F66" s="1"/>
      <c r="G66" s="1"/>
      <c r="H66" s="48"/>
      <c r="I66" s="1"/>
      <c r="J66" s="48"/>
      <c r="K66" s="1"/>
      <c r="L66" s="1"/>
      <c r="M66" s="12"/>
      <c r="N66" s="2"/>
      <c r="O66" s="2"/>
      <c r="P66" s="2"/>
      <c r="Q66" s="2"/>
    </row>
    <row r="67" thickBot="1">
      <c r="A67" s="9"/>
      <c r="B67" s="58" t="s">
        <v>132</v>
      </c>
      <c r="C67" s="29"/>
      <c r="D67" s="29"/>
      <c r="E67" s="59" t="s">
        <v>631</v>
      </c>
      <c r="F67" s="29"/>
      <c r="G67" s="29"/>
      <c r="H67" s="60"/>
      <c r="I67" s="29"/>
      <c r="J67" s="60"/>
      <c r="K67" s="29"/>
      <c r="L67" s="29"/>
      <c r="M67" s="12"/>
      <c r="N67" s="2"/>
      <c r="O67" s="2"/>
      <c r="P67" s="2"/>
      <c r="Q67" s="2"/>
    </row>
    <row r="68" thickTop="1">
      <c r="A68" s="9"/>
      <c r="B68" s="49">
        <v>11</v>
      </c>
      <c r="C68" s="50" t="s">
        <v>632</v>
      </c>
      <c r="D68" s="50" t="s">
        <v>7</v>
      </c>
      <c r="E68" s="50" t="s">
        <v>633</v>
      </c>
      <c r="F68" s="50" t="s">
        <v>7</v>
      </c>
      <c r="G68" s="51" t="s">
        <v>162</v>
      </c>
      <c r="H68" s="61">
        <v>18</v>
      </c>
      <c r="I68" s="35">
        <f>ROUND(0,2)</f>
        <v>0</v>
      </c>
      <c r="J68" s="62">
        <f>ROUND(I68*H68,2)</f>
        <v>0</v>
      </c>
      <c r="K68" s="63">
        <v>0.20999999999999999</v>
      </c>
      <c r="L68" s="64">
        <f>IF(ISNUMBER(K68),ROUND(J68*(K68+1),2),0)</f>
        <v>0</v>
      </c>
      <c r="M68" s="12"/>
      <c r="N68" s="2"/>
      <c r="O68" s="2"/>
      <c r="P68" s="2"/>
      <c r="Q68" s="41">
        <f>IF(ISNUMBER(K68),IF(H68&gt;0,IF(I68&gt;0,J68,0),0),0)</f>
        <v>0</v>
      </c>
      <c r="R68" s="33">
        <f>IF(ISNUMBER(K68)=FALSE,J68,0)</f>
        <v>0</v>
      </c>
    </row>
    <row r="69">
      <c r="A69" s="9"/>
      <c r="B69" s="56" t="s">
        <v>130</v>
      </c>
      <c r="C69" s="1"/>
      <c r="D69" s="1"/>
      <c r="E69" s="57" t="s">
        <v>7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 thickBot="1">
      <c r="A70" s="9"/>
      <c r="B70" s="58" t="s">
        <v>132</v>
      </c>
      <c r="C70" s="29"/>
      <c r="D70" s="29"/>
      <c r="E70" s="59" t="s">
        <v>634</v>
      </c>
      <c r="F70" s="29"/>
      <c r="G70" s="29"/>
      <c r="H70" s="60"/>
      <c r="I70" s="29"/>
      <c r="J70" s="60"/>
      <c r="K70" s="29"/>
      <c r="L70" s="29"/>
      <c r="M70" s="12"/>
      <c r="N70" s="2"/>
      <c r="O70" s="2"/>
      <c r="P70" s="2"/>
      <c r="Q70" s="2"/>
    </row>
    <row r="71" thickTop="1">
      <c r="A71" s="9"/>
      <c r="B71" s="49">
        <v>12</v>
      </c>
      <c r="C71" s="50" t="s">
        <v>635</v>
      </c>
      <c r="D71" s="50" t="s">
        <v>7</v>
      </c>
      <c r="E71" s="50" t="s">
        <v>636</v>
      </c>
      <c r="F71" s="50" t="s">
        <v>7</v>
      </c>
      <c r="G71" s="51" t="s">
        <v>162</v>
      </c>
      <c r="H71" s="61">
        <v>1</v>
      </c>
      <c r="I71" s="35">
        <f>ROUND(0,2)</f>
        <v>0</v>
      </c>
      <c r="J71" s="62">
        <f>ROUND(I71*H71,2)</f>
        <v>0</v>
      </c>
      <c r="K71" s="63">
        <v>0.20999999999999999</v>
      </c>
      <c r="L71" s="64">
        <f>IF(ISNUMBER(K71),ROUND(J71*(K71+1),2),0)</f>
        <v>0</v>
      </c>
      <c r="M71" s="12"/>
      <c r="N71" s="2"/>
      <c r="O71" s="2"/>
      <c r="P71" s="2"/>
      <c r="Q71" s="41">
        <f>IF(ISNUMBER(K71),IF(H71&gt;0,IF(I71&gt;0,J71,0),0),0)</f>
        <v>0</v>
      </c>
      <c r="R71" s="33">
        <f>IF(ISNUMBER(K71)=FALSE,J71,0)</f>
        <v>0</v>
      </c>
    </row>
    <row r="72">
      <c r="A72" s="9"/>
      <c r="B72" s="56" t="s">
        <v>130</v>
      </c>
      <c r="C72" s="1"/>
      <c r="D72" s="1"/>
      <c r="E72" s="57" t="s">
        <v>7</v>
      </c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 thickBot="1">
      <c r="A73" s="9"/>
      <c r="B73" s="58" t="s">
        <v>132</v>
      </c>
      <c r="C73" s="29"/>
      <c r="D73" s="29"/>
      <c r="E73" s="59" t="s">
        <v>637</v>
      </c>
      <c r="F73" s="29"/>
      <c r="G73" s="29"/>
      <c r="H73" s="60"/>
      <c r="I73" s="29"/>
      <c r="J73" s="60"/>
      <c r="K73" s="29"/>
      <c r="L73" s="29"/>
      <c r="M73" s="12"/>
      <c r="N73" s="2"/>
      <c r="O73" s="2"/>
      <c r="P73" s="2"/>
      <c r="Q73" s="2"/>
    </row>
    <row r="74" thickTop="1">
      <c r="A74" s="9"/>
      <c r="B74" s="49">
        <v>13</v>
      </c>
      <c r="C74" s="50" t="s">
        <v>638</v>
      </c>
      <c r="D74" s="50" t="s">
        <v>7</v>
      </c>
      <c r="E74" s="50" t="s">
        <v>639</v>
      </c>
      <c r="F74" s="50" t="s">
        <v>7</v>
      </c>
      <c r="G74" s="51" t="s">
        <v>227</v>
      </c>
      <c r="H74" s="61">
        <v>58.799999999999997</v>
      </c>
      <c r="I74" s="35">
        <f>ROUND(0,2)</f>
        <v>0</v>
      </c>
      <c r="J74" s="62">
        <f>ROUND(I74*H74,2)</f>
        <v>0</v>
      </c>
      <c r="K74" s="63">
        <v>0.20999999999999999</v>
      </c>
      <c r="L74" s="64">
        <f>IF(ISNUMBER(K74),ROUND(J74*(K74+1),2),0)</f>
        <v>0</v>
      </c>
      <c r="M74" s="12"/>
      <c r="N74" s="2"/>
      <c r="O74" s="2"/>
      <c r="P74" s="2"/>
      <c r="Q74" s="41">
        <f>IF(ISNUMBER(K74),IF(H74&gt;0,IF(I74&gt;0,J74,0),0),0)</f>
        <v>0</v>
      </c>
      <c r="R74" s="33">
        <f>IF(ISNUMBER(K74)=FALSE,J74,0)</f>
        <v>0</v>
      </c>
    </row>
    <row r="75">
      <c r="A75" s="9"/>
      <c r="B75" s="56" t="s">
        <v>130</v>
      </c>
      <c r="C75" s="1"/>
      <c r="D75" s="1"/>
      <c r="E75" s="57" t="s">
        <v>7</v>
      </c>
      <c r="F75" s="1"/>
      <c r="G75" s="1"/>
      <c r="H75" s="48"/>
      <c r="I75" s="1"/>
      <c r="J75" s="48"/>
      <c r="K75" s="1"/>
      <c r="L75" s="1"/>
      <c r="M75" s="12"/>
      <c r="N75" s="2"/>
      <c r="O75" s="2"/>
      <c r="P75" s="2"/>
      <c r="Q75" s="2"/>
    </row>
    <row r="76" thickBot="1">
      <c r="A76" s="9"/>
      <c r="B76" s="58" t="s">
        <v>132</v>
      </c>
      <c r="C76" s="29"/>
      <c r="D76" s="29"/>
      <c r="E76" s="59" t="s">
        <v>640</v>
      </c>
      <c r="F76" s="29"/>
      <c r="G76" s="29"/>
      <c r="H76" s="60"/>
      <c r="I76" s="29"/>
      <c r="J76" s="60"/>
      <c r="K76" s="29"/>
      <c r="L76" s="29"/>
      <c r="M76" s="12"/>
      <c r="N76" s="2"/>
      <c r="O76" s="2"/>
      <c r="P76" s="2"/>
      <c r="Q76" s="2"/>
    </row>
    <row r="77" thickTop="1">
      <c r="A77" s="9"/>
      <c r="B77" s="49">
        <v>14</v>
      </c>
      <c r="C77" s="50" t="s">
        <v>641</v>
      </c>
      <c r="D77" s="50" t="s">
        <v>7</v>
      </c>
      <c r="E77" s="50" t="s">
        <v>642</v>
      </c>
      <c r="F77" s="50" t="s">
        <v>7</v>
      </c>
      <c r="G77" s="51" t="s">
        <v>227</v>
      </c>
      <c r="H77" s="61">
        <v>2</v>
      </c>
      <c r="I77" s="35">
        <f>ROUND(0,2)</f>
        <v>0</v>
      </c>
      <c r="J77" s="62">
        <f>ROUND(I77*H77,2)</f>
        <v>0</v>
      </c>
      <c r="K77" s="63">
        <v>0.20999999999999999</v>
      </c>
      <c r="L77" s="64">
        <f>IF(ISNUMBER(K77),ROUND(J77*(K77+1),2),0)</f>
        <v>0</v>
      </c>
      <c r="M77" s="12"/>
      <c r="N77" s="2"/>
      <c r="O77" s="2"/>
      <c r="P77" s="2"/>
      <c r="Q77" s="41">
        <f>IF(ISNUMBER(K77),IF(H77&gt;0,IF(I77&gt;0,J77,0),0),0)</f>
        <v>0</v>
      </c>
      <c r="R77" s="33">
        <f>IF(ISNUMBER(K77)=FALSE,J77,0)</f>
        <v>0</v>
      </c>
    </row>
    <row r="78">
      <c r="A78" s="9"/>
      <c r="B78" s="56" t="s">
        <v>130</v>
      </c>
      <c r="C78" s="1"/>
      <c r="D78" s="1"/>
      <c r="E78" s="57" t="s">
        <v>7</v>
      </c>
      <c r="F78" s="1"/>
      <c r="G78" s="1"/>
      <c r="H78" s="48"/>
      <c r="I78" s="1"/>
      <c r="J78" s="48"/>
      <c r="K78" s="1"/>
      <c r="L78" s="1"/>
      <c r="M78" s="12"/>
      <c r="N78" s="2"/>
      <c r="O78" s="2"/>
      <c r="P78" s="2"/>
      <c r="Q78" s="2"/>
    </row>
    <row r="79" thickBot="1">
      <c r="A79" s="9"/>
      <c r="B79" s="58" t="s">
        <v>132</v>
      </c>
      <c r="C79" s="29"/>
      <c r="D79" s="29"/>
      <c r="E79" s="59" t="s">
        <v>643</v>
      </c>
      <c r="F79" s="29"/>
      <c r="G79" s="29"/>
      <c r="H79" s="60"/>
      <c r="I79" s="29"/>
      <c r="J79" s="60"/>
      <c r="K79" s="29"/>
      <c r="L79" s="29"/>
      <c r="M79" s="12"/>
      <c r="N79" s="2"/>
      <c r="O79" s="2"/>
      <c r="P79" s="2"/>
      <c r="Q79" s="2"/>
    </row>
    <row r="80" thickTop="1">
      <c r="A80" s="9"/>
      <c r="B80" s="49">
        <v>15</v>
      </c>
      <c r="C80" s="50" t="s">
        <v>644</v>
      </c>
      <c r="D80" s="50" t="s">
        <v>7</v>
      </c>
      <c r="E80" s="50" t="s">
        <v>645</v>
      </c>
      <c r="F80" s="50" t="s">
        <v>7</v>
      </c>
      <c r="G80" s="51" t="s">
        <v>227</v>
      </c>
      <c r="H80" s="61">
        <v>60.799999999999997</v>
      </c>
      <c r="I80" s="35">
        <f>ROUND(0,2)</f>
        <v>0</v>
      </c>
      <c r="J80" s="62">
        <f>ROUND(I80*H80,2)</f>
        <v>0</v>
      </c>
      <c r="K80" s="63">
        <v>0.20999999999999999</v>
      </c>
      <c r="L80" s="64">
        <f>IF(ISNUMBER(K80),ROUND(J80*(K80+1),2),0)</f>
        <v>0</v>
      </c>
      <c r="M80" s="12"/>
      <c r="N80" s="2"/>
      <c r="O80" s="2"/>
      <c r="P80" s="2"/>
      <c r="Q80" s="41">
        <f>IF(ISNUMBER(K80),IF(H80&gt;0,IF(I80&gt;0,J80,0),0),0)</f>
        <v>0</v>
      </c>
      <c r="R80" s="33">
        <f>IF(ISNUMBER(K80)=FALSE,J80,0)</f>
        <v>0</v>
      </c>
    </row>
    <row r="81">
      <c r="A81" s="9"/>
      <c r="B81" s="56" t="s">
        <v>130</v>
      </c>
      <c r="C81" s="1"/>
      <c r="D81" s="1"/>
      <c r="E81" s="57" t="s">
        <v>7</v>
      </c>
      <c r="F81" s="1"/>
      <c r="G81" s="1"/>
      <c r="H81" s="48"/>
      <c r="I81" s="1"/>
      <c r="J81" s="48"/>
      <c r="K81" s="1"/>
      <c r="L81" s="1"/>
      <c r="M81" s="12"/>
      <c r="N81" s="2"/>
      <c r="O81" s="2"/>
      <c r="P81" s="2"/>
      <c r="Q81" s="2"/>
    </row>
    <row r="82" thickBot="1">
      <c r="A82" s="9"/>
      <c r="B82" s="58" t="s">
        <v>132</v>
      </c>
      <c r="C82" s="29"/>
      <c r="D82" s="29"/>
      <c r="E82" s="59" t="s">
        <v>646</v>
      </c>
      <c r="F82" s="29"/>
      <c r="G82" s="29"/>
      <c r="H82" s="60"/>
      <c r="I82" s="29"/>
      <c r="J82" s="60"/>
      <c r="K82" s="29"/>
      <c r="L82" s="29"/>
      <c r="M82" s="12"/>
      <c r="N82" s="2"/>
      <c r="O82" s="2"/>
      <c r="P82" s="2"/>
      <c r="Q82" s="2"/>
    </row>
    <row r="83" thickTop="1" thickBot="1" ht="25" customHeight="1">
      <c r="A83" s="9"/>
      <c r="B83" s="1"/>
      <c r="C83" s="65">
        <v>8</v>
      </c>
      <c r="D83" s="1"/>
      <c r="E83" s="66" t="s">
        <v>168</v>
      </c>
      <c r="F83" s="1"/>
      <c r="G83" s="67" t="s">
        <v>152</v>
      </c>
      <c r="H83" s="68">
        <f>J62+J65+J68+J71+J74+J77+J80</f>
        <v>0</v>
      </c>
      <c r="I83" s="67" t="s">
        <v>153</v>
      </c>
      <c r="J83" s="69">
        <f>(L83-H83)</f>
        <v>0</v>
      </c>
      <c r="K83" s="67" t="s">
        <v>154</v>
      </c>
      <c r="L83" s="70">
        <f>L62+L65+L68+L71+L74+L77+L80</f>
        <v>0</v>
      </c>
      <c r="M83" s="12"/>
      <c r="N83" s="2"/>
      <c r="O83" s="2"/>
      <c r="P83" s="2"/>
      <c r="Q83" s="41">
        <f>0+Q62+Q65+Q68+Q71+Q74+Q77+Q80</f>
        <v>0</v>
      </c>
      <c r="R83" s="33">
        <f>0+R62+R65+R68+R71+R74+R77+R80</f>
        <v>0</v>
      </c>
      <c r="S83" s="71">
        <f>Q83*(1+J83)+R83</f>
        <v>0</v>
      </c>
    </row>
    <row r="84" thickTop="1" thickBot="1" ht="25" customHeight="1">
      <c r="A84" s="9"/>
      <c r="B84" s="72"/>
      <c r="C84" s="72"/>
      <c r="D84" s="72"/>
      <c r="E84" s="73"/>
      <c r="F84" s="72"/>
      <c r="G84" s="74" t="s">
        <v>155</v>
      </c>
      <c r="H84" s="75">
        <f>J62+J65+J68+J71+J74+J77+J80</f>
        <v>0</v>
      </c>
      <c r="I84" s="74" t="s">
        <v>156</v>
      </c>
      <c r="J84" s="76">
        <f>0+J83</f>
        <v>0</v>
      </c>
      <c r="K84" s="74" t="s">
        <v>157</v>
      </c>
      <c r="L84" s="77">
        <f>L62+L65+L68+L71+L74+L77+L80</f>
        <v>0</v>
      </c>
      <c r="M84" s="12"/>
      <c r="N84" s="2"/>
      <c r="O84" s="2"/>
      <c r="P84" s="2"/>
      <c r="Q84" s="2"/>
    </row>
    <row r="85">
      <c r="A85" s="13"/>
      <c r="B85" s="4"/>
      <c r="C85" s="4"/>
      <c r="D85" s="4"/>
      <c r="E85" s="4"/>
      <c r="F85" s="4"/>
      <c r="G85" s="4"/>
      <c r="H85" s="78"/>
      <c r="I85" s="4"/>
      <c r="J85" s="78"/>
      <c r="K85" s="4"/>
      <c r="L85" s="4"/>
      <c r="M85" s="14"/>
      <c r="N85" s="2"/>
      <c r="O85" s="2"/>
      <c r="P85" s="2"/>
      <c r="Q85" s="2"/>
    </row>
    <row r="8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2"/>
      <c r="O86" s="2"/>
      <c r="P86" s="2"/>
      <c r="Q86" s="2"/>
    </row>
  </sheetData>
  <mergeCells count="51">
    <mergeCell ref="B34:L34"/>
    <mergeCell ref="B36:D36"/>
    <mergeCell ref="B37:D37"/>
    <mergeCell ref="B39:D39"/>
    <mergeCell ref="B40:D40"/>
    <mergeCell ref="B42:D42"/>
    <mergeCell ref="B43:D43"/>
    <mergeCell ref="B45:D45"/>
    <mergeCell ref="B46:D46"/>
    <mergeCell ref="B48:D48"/>
    <mergeCell ref="B49:D49"/>
    <mergeCell ref="B51:D51"/>
    <mergeCell ref="B52:D52"/>
    <mergeCell ref="B55:L55"/>
    <mergeCell ref="B57:D57"/>
    <mergeCell ref="B58:D58"/>
    <mergeCell ref="B61:L61"/>
    <mergeCell ref="B63:D63"/>
    <mergeCell ref="B64:D64"/>
    <mergeCell ref="B66:D66"/>
    <mergeCell ref="B67:D67"/>
    <mergeCell ref="B69:D69"/>
    <mergeCell ref="B70:D70"/>
    <mergeCell ref="B72:D72"/>
    <mergeCell ref="B73:D73"/>
    <mergeCell ref="B75:D75"/>
    <mergeCell ref="B76:D76"/>
    <mergeCell ref="B78:D78"/>
    <mergeCell ref="B79:D79"/>
    <mergeCell ref="B81:D81"/>
    <mergeCell ref="B82:D8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3:D23"/>
    <mergeCell ref="B25:C26"/>
    <mergeCell ref="B28:L28"/>
    <mergeCell ref="B30:D30"/>
    <mergeCell ref="B31:D31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H40+H61+H67+H100+H109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647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L40+L61+L67+L100+L109</f>
        <v>0</v>
      </c>
      <c r="K11" s="1"/>
      <c r="L11" s="1"/>
      <c r="M11" s="12"/>
      <c r="N11" s="2"/>
      <c r="O11" s="2"/>
      <c r="P11" s="2"/>
      <c r="Q11" s="41">
        <f>IF(SUM(K20:K24)&gt;0,ROUND(SUM(S20:S24)/SUM(K20:K24)-1,8),0)</f>
        <v>0</v>
      </c>
      <c r="R11" s="33">
        <f>AVERAGE(J39,J60,J66,J99,J108)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H40</f>
        <v>0</v>
      </c>
      <c r="L20" s="46">
        <f>L40</f>
        <v>0</v>
      </c>
      <c r="M20" s="12"/>
      <c r="N20" s="2"/>
      <c r="O20" s="2"/>
      <c r="P20" s="2"/>
      <c r="Q20" s="2"/>
      <c r="S20" s="33">
        <f>S39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H61</f>
        <v>0</v>
      </c>
      <c r="L21" s="46">
        <f>L61</f>
        <v>0</v>
      </c>
      <c r="M21" s="12"/>
      <c r="N21" s="2"/>
      <c r="O21" s="2"/>
      <c r="P21" s="2"/>
      <c r="Q21" s="2"/>
      <c r="S21" s="33">
        <f>S60</f>
        <v>0</v>
      </c>
    </row>
    <row r="22">
      <c r="A22" s="9"/>
      <c r="B22" s="44">
        <v>4</v>
      </c>
      <c r="C22" s="1"/>
      <c r="D22" s="1"/>
      <c r="E22" s="45" t="s">
        <v>602</v>
      </c>
      <c r="F22" s="1"/>
      <c r="G22" s="1"/>
      <c r="H22" s="1"/>
      <c r="I22" s="1"/>
      <c r="J22" s="1"/>
      <c r="K22" s="46">
        <f>H67</f>
        <v>0</v>
      </c>
      <c r="L22" s="46">
        <f>L67</f>
        <v>0</v>
      </c>
      <c r="M22" s="12"/>
      <c r="N22" s="2"/>
      <c r="O22" s="2"/>
      <c r="P22" s="2"/>
      <c r="Q22" s="2"/>
      <c r="S22" s="33">
        <f>S66</f>
        <v>0</v>
      </c>
    </row>
    <row r="23">
      <c r="A23" s="9"/>
      <c r="B23" s="44">
        <v>8</v>
      </c>
      <c r="C23" s="1"/>
      <c r="D23" s="1"/>
      <c r="E23" s="45" t="s">
        <v>168</v>
      </c>
      <c r="F23" s="1"/>
      <c r="G23" s="1"/>
      <c r="H23" s="1"/>
      <c r="I23" s="1"/>
      <c r="J23" s="1"/>
      <c r="K23" s="46">
        <f>H100</f>
        <v>0</v>
      </c>
      <c r="L23" s="46">
        <f>L100</f>
        <v>0</v>
      </c>
      <c r="M23" s="12"/>
      <c r="N23" s="2"/>
      <c r="O23" s="2"/>
      <c r="P23" s="2"/>
      <c r="Q23" s="2"/>
      <c r="S23" s="33">
        <f>S99</f>
        <v>0</v>
      </c>
    </row>
    <row r="24">
      <c r="A24" s="9"/>
      <c r="B24" s="44">
        <v>9</v>
      </c>
      <c r="C24" s="1"/>
      <c r="D24" s="1"/>
      <c r="E24" s="45" t="s">
        <v>169</v>
      </c>
      <c r="F24" s="1"/>
      <c r="G24" s="1"/>
      <c r="H24" s="1"/>
      <c r="I24" s="1"/>
      <c r="J24" s="1"/>
      <c r="K24" s="46">
        <f>H109</f>
        <v>0</v>
      </c>
      <c r="L24" s="46">
        <f>L109</f>
        <v>0</v>
      </c>
      <c r="M24" s="12"/>
      <c r="N24" s="2"/>
      <c r="O24" s="2"/>
      <c r="P24" s="2"/>
      <c r="Q24" s="2"/>
      <c r="S24" s="33">
        <f>S108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6" t="s">
        <v>118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1"/>
      <c r="N27" s="2"/>
      <c r="O27" s="2"/>
      <c r="P27" s="2"/>
      <c r="Q27" s="2"/>
    </row>
    <row r="28" ht="18" customHeight="1">
      <c r="A28" s="9"/>
      <c r="B28" s="42" t="s">
        <v>119</v>
      </c>
      <c r="C28" s="42" t="s">
        <v>115</v>
      </c>
      <c r="D28" s="42" t="s">
        <v>120</v>
      </c>
      <c r="E28" s="42" t="s">
        <v>116</v>
      </c>
      <c r="F28" s="42" t="s">
        <v>121</v>
      </c>
      <c r="G28" s="43" t="s">
        <v>122</v>
      </c>
      <c r="H28" s="22" t="s">
        <v>123</v>
      </c>
      <c r="I28" s="22" t="s">
        <v>124</v>
      </c>
      <c r="J28" s="22" t="s">
        <v>17</v>
      </c>
      <c r="K28" s="43" t="s">
        <v>125</v>
      </c>
      <c r="L28" s="22" t="s">
        <v>18</v>
      </c>
      <c r="M28" s="79"/>
      <c r="N28" s="2"/>
      <c r="O28" s="2"/>
      <c r="P28" s="2"/>
      <c r="Q28" s="2"/>
    </row>
    <row r="29" ht="40" customHeight="1">
      <c r="A29" s="9"/>
      <c r="B29" s="47" t="s">
        <v>126</v>
      </c>
      <c r="C29" s="1"/>
      <c r="D29" s="1"/>
      <c r="E29" s="1"/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>
      <c r="A30" s="9"/>
      <c r="B30" s="49">
        <v>1</v>
      </c>
      <c r="C30" s="50" t="s">
        <v>170</v>
      </c>
      <c r="D30" s="50" t="s">
        <v>7</v>
      </c>
      <c r="E30" s="50" t="s">
        <v>171</v>
      </c>
      <c r="F30" s="50" t="s">
        <v>7</v>
      </c>
      <c r="G30" s="51" t="s">
        <v>172</v>
      </c>
      <c r="H30" s="52">
        <v>40.356000000000002</v>
      </c>
      <c r="I30" s="24">
        <f>ROUND(0,2)</f>
        <v>0</v>
      </c>
      <c r="J30" s="53">
        <f>ROUND(I30*H30,2)</f>
        <v>0</v>
      </c>
      <c r="K30" s="54">
        <v>0.20999999999999999</v>
      </c>
      <c r="L30" s="55">
        <f>IF(ISNUMBER(K30),ROUND(J30*(K30+1),2),0)</f>
        <v>0</v>
      </c>
      <c r="M30" s="12"/>
      <c r="N30" s="2"/>
      <c r="O30" s="2"/>
      <c r="P30" s="2"/>
      <c r="Q30" s="41">
        <f>IF(ISNUMBER(K30),IF(H30&gt;0,IF(I30&gt;0,J30,0),0),0)</f>
        <v>0</v>
      </c>
      <c r="R30" s="33">
        <f>IF(ISNUMBER(K30)=FALSE,J30,0)</f>
        <v>0</v>
      </c>
    </row>
    <row r="31">
      <c r="A31" s="9"/>
      <c r="B31" s="56" t="s">
        <v>130</v>
      </c>
      <c r="C31" s="1"/>
      <c r="D31" s="1"/>
      <c r="E31" s="57" t="s">
        <v>603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 thickBot="1">
      <c r="A32" s="9"/>
      <c r="B32" s="58" t="s">
        <v>132</v>
      </c>
      <c r="C32" s="29"/>
      <c r="D32" s="29"/>
      <c r="E32" s="59" t="s">
        <v>648</v>
      </c>
      <c r="F32" s="29"/>
      <c r="G32" s="29"/>
      <c r="H32" s="60"/>
      <c r="I32" s="29"/>
      <c r="J32" s="60"/>
      <c r="K32" s="29"/>
      <c r="L32" s="29"/>
      <c r="M32" s="12"/>
      <c r="N32" s="2"/>
      <c r="O32" s="2"/>
      <c r="P32" s="2"/>
      <c r="Q32" s="2"/>
    </row>
    <row r="33" thickTop="1">
      <c r="A33" s="9"/>
      <c r="B33" s="49">
        <v>2</v>
      </c>
      <c r="C33" s="50" t="s">
        <v>178</v>
      </c>
      <c r="D33" s="50" t="s">
        <v>179</v>
      </c>
      <c r="E33" s="50" t="s">
        <v>171</v>
      </c>
      <c r="F33" s="50" t="s">
        <v>7</v>
      </c>
      <c r="G33" s="51" t="s">
        <v>180</v>
      </c>
      <c r="H33" s="61">
        <v>4.4000000000000004</v>
      </c>
      <c r="I33" s="35">
        <f>ROUND(0,2)</f>
        <v>0</v>
      </c>
      <c r="J33" s="62">
        <f>ROUND(I33*H33,2)</f>
        <v>0</v>
      </c>
      <c r="K33" s="63">
        <v>0.20999999999999999</v>
      </c>
      <c r="L33" s="64">
        <f>IF(ISNUMBER(K33),ROUND(J33*(K33+1),2),0)</f>
        <v>0</v>
      </c>
      <c r="M33" s="12"/>
      <c r="N33" s="2"/>
      <c r="O33" s="2"/>
      <c r="P33" s="2"/>
      <c r="Q33" s="41">
        <f>IF(ISNUMBER(K33),IF(H33&gt;0,IF(I33&gt;0,J33,0),0),0)</f>
        <v>0</v>
      </c>
      <c r="R33" s="33">
        <f>IF(ISNUMBER(K33)=FALSE,J33,0)</f>
        <v>0</v>
      </c>
    </row>
    <row r="34">
      <c r="A34" s="9"/>
      <c r="B34" s="56" t="s">
        <v>130</v>
      </c>
      <c r="C34" s="1"/>
      <c r="D34" s="1"/>
      <c r="E34" s="57" t="s">
        <v>649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132</v>
      </c>
      <c r="C35" s="29"/>
      <c r="D35" s="29"/>
      <c r="E35" s="59" t="s">
        <v>650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>
      <c r="A36" s="9"/>
      <c r="B36" s="49">
        <v>3</v>
      </c>
      <c r="C36" s="50" t="s">
        <v>178</v>
      </c>
      <c r="D36" s="50" t="s">
        <v>183</v>
      </c>
      <c r="E36" s="50" t="s">
        <v>171</v>
      </c>
      <c r="F36" s="50" t="s">
        <v>7</v>
      </c>
      <c r="G36" s="51" t="s">
        <v>180</v>
      </c>
      <c r="H36" s="61">
        <v>0.029999999999999999</v>
      </c>
      <c r="I36" s="35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1">
        <f>IF(ISNUMBER(K36),IF(H36&gt;0,IF(I36&gt;0,J36,0),0),0)</f>
        <v>0</v>
      </c>
      <c r="R36" s="33">
        <f>IF(ISNUMBER(K36)=FALSE,J36,0)</f>
        <v>0</v>
      </c>
    </row>
    <row r="37">
      <c r="A37" s="9"/>
      <c r="B37" s="56" t="s">
        <v>130</v>
      </c>
      <c r="C37" s="1"/>
      <c r="D37" s="1"/>
      <c r="E37" s="57" t="s">
        <v>651</v>
      </c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 thickBot="1">
      <c r="A38" s="9"/>
      <c r="B38" s="58" t="s">
        <v>132</v>
      </c>
      <c r="C38" s="29"/>
      <c r="D38" s="29"/>
      <c r="E38" s="59" t="s">
        <v>652</v>
      </c>
      <c r="F38" s="29"/>
      <c r="G38" s="29"/>
      <c r="H38" s="60"/>
      <c r="I38" s="29"/>
      <c r="J38" s="60"/>
      <c r="K38" s="29"/>
      <c r="L38" s="29"/>
      <c r="M38" s="12"/>
      <c r="N38" s="2"/>
      <c r="O38" s="2"/>
      <c r="P38" s="2"/>
      <c r="Q38" s="2"/>
    </row>
    <row r="39" thickTop="1" thickBot="1" ht="25" customHeight="1">
      <c r="A39" s="9"/>
      <c r="B39" s="1"/>
      <c r="C39" s="65">
        <v>0</v>
      </c>
      <c r="D39" s="1"/>
      <c r="E39" s="66" t="s">
        <v>117</v>
      </c>
      <c r="F39" s="1"/>
      <c r="G39" s="67" t="s">
        <v>152</v>
      </c>
      <c r="H39" s="68">
        <f>J30+J33+J36</f>
        <v>0</v>
      </c>
      <c r="I39" s="67" t="s">
        <v>153</v>
      </c>
      <c r="J39" s="69">
        <f>(L39-H39)</f>
        <v>0</v>
      </c>
      <c r="K39" s="67" t="s">
        <v>154</v>
      </c>
      <c r="L39" s="70">
        <f>L30+L33+L36</f>
        <v>0</v>
      </c>
      <c r="M39" s="12"/>
      <c r="N39" s="2"/>
      <c r="O39" s="2"/>
      <c r="P39" s="2"/>
      <c r="Q39" s="41">
        <f>0+Q30+Q33+Q36</f>
        <v>0</v>
      </c>
      <c r="R39" s="33">
        <f>0+R30+R33+R36</f>
        <v>0</v>
      </c>
      <c r="S39" s="71">
        <f>Q39*(1+J39)+R39</f>
        <v>0</v>
      </c>
    </row>
    <row r="40" thickTop="1" thickBot="1" ht="25" customHeight="1">
      <c r="A40" s="9"/>
      <c r="B40" s="72"/>
      <c r="C40" s="72"/>
      <c r="D40" s="72"/>
      <c r="E40" s="73"/>
      <c r="F40" s="72"/>
      <c r="G40" s="74" t="s">
        <v>155</v>
      </c>
      <c r="H40" s="75">
        <f>J30+J33+J36</f>
        <v>0</v>
      </c>
      <c r="I40" s="74" t="s">
        <v>156</v>
      </c>
      <c r="J40" s="76">
        <f>0+J39</f>
        <v>0</v>
      </c>
      <c r="K40" s="74" t="s">
        <v>157</v>
      </c>
      <c r="L40" s="77">
        <f>L30+L33+L36</f>
        <v>0</v>
      </c>
      <c r="M40" s="12"/>
      <c r="N40" s="2"/>
      <c r="O40" s="2"/>
      <c r="P40" s="2"/>
      <c r="Q40" s="2"/>
    </row>
    <row r="41" ht="40" customHeight="1">
      <c r="A41" s="9"/>
      <c r="B41" s="82" t="s">
        <v>197</v>
      </c>
      <c r="C41" s="1"/>
      <c r="D41" s="1"/>
      <c r="E41" s="1"/>
      <c r="F41" s="1"/>
      <c r="G41" s="1"/>
      <c r="H41" s="48"/>
      <c r="I41" s="1"/>
      <c r="J41" s="48"/>
      <c r="K41" s="1"/>
      <c r="L41" s="1"/>
      <c r="M41" s="12"/>
      <c r="N41" s="2"/>
      <c r="O41" s="2"/>
      <c r="P41" s="2"/>
      <c r="Q41" s="2"/>
    </row>
    <row r="42">
      <c r="A42" s="9"/>
      <c r="B42" s="49">
        <v>4</v>
      </c>
      <c r="C42" s="50" t="s">
        <v>245</v>
      </c>
      <c r="D42" s="50" t="s">
        <v>7</v>
      </c>
      <c r="E42" s="50" t="s">
        <v>246</v>
      </c>
      <c r="F42" s="50" t="s">
        <v>7</v>
      </c>
      <c r="G42" s="51" t="s">
        <v>172</v>
      </c>
      <c r="H42" s="52">
        <v>103.494</v>
      </c>
      <c r="I42" s="24">
        <f>ROUND(0,2)</f>
        <v>0</v>
      </c>
      <c r="J42" s="53">
        <f>ROUND(I42*H42,2)</f>
        <v>0</v>
      </c>
      <c r="K42" s="54">
        <v>0.20999999999999999</v>
      </c>
      <c r="L42" s="55">
        <f>IF(ISNUMBER(K42),ROUND(J42*(K42+1),2),0)</f>
        <v>0</v>
      </c>
      <c r="M42" s="12"/>
      <c r="N42" s="2"/>
      <c r="O42" s="2"/>
      <c r="P42" s="2"/>
      <c r="Q42" s="41">
        <f>IF(ISNUMBER(K42),IF(H42&gt;0,IF(I42&gt;0,J42,0),0),0)</f>
        <v>0</v>
      </c>
      <c r="R42" s="33">
        <f>IF(ISNUMBER(K42)=FALSE,J42,0)</f>
        <v>0</v>
      </c>
    </row>
    <row r="43">
      <c r="A43" s="9"/>
      <c r="B43" s="56" t="s">
        <v>130</v>
      </c>
      <c r="C43" s="1"/>
      <c r="D43" s="1"/>
      <c r="E43" s="57" t="s">
        <v>605</v>
      </c>
      <c r="F43" s="1"/>
      <c r="G43" s="1"/>
      <c r="H43" s="48"/>
      <c r="I43" s="1"/>
      <c r="J43" s="48"/>
      <c r="K43" s="1"/>
      <c r="L43" s="1"/>
      <c r="M43" s="12"/>
      <c r="N43" s="2"/>
      <c r="O43" s="2"/>
      <c r="P43" s="2"/>
      <c r="Q43" s="2"/>
    </row>
    <row r="44" thickBot="1">
      <c r="A44" s="9"/>
      <c r="B44" s="58" t="s">
        <v>132</v>
      </c>
      <c r="C44" s="29"/>
      <c r="D44" s="29"/>
      <c r="E44" s="59" t="s">
        <v>653</v>
      </c>
      <c r="F44" s="29"/>
      <c r="G44" s="29"/>
      <c r="H44" s="60"/>
      <c r="I44" s="29"/>
      <c r="J44" s="60"/>
      <c r="K44" s="29"/>
      <c r="L44" s="29"/>
      <c r="M44" s="12"/>
      <c r="N44" s="2"/>
      <c r="O44" s="2"/>
      <c r="P44" s="2"/>
      <c r="Q44" s="2"/>
    </row>
    <row r="45" thickTop="1">
      <c r="A45" s="9"/>
      <c r="B45" s="49">
        <v>5</v>
      </c>
      <c r="C45" s="50" t="s">
        <v>607</v>
      </c>
      <c r="D45" s="50" t="s">
        <v>7</v>
      </c>
      <c r="E45" s="50" t="s">
        <v>608</v>
      </c>
      <c r="F45" s="50" t="s">
        <v>7</v>
      </c>
      <c r="G45" s="51" t="s">
        <v>172</v>
      </c>
      <c r="H45" s="61">
        <v>115.08</v>
      </c>
      <c r="I45" s="35">
        <f>ROUND(0,2)</f>
        <v>0</v>
      </c>
      <c r="J45" s="62">
        <f>ROUND(I45*H45,2)</f>
        <v>0</v>
      </c>
      <c r="K45" s="63">
        <v>0.20999999999999999</v>
      </c>
      <c r="L45" s="64">
        <f>IF(ISNUMBER(K45),ROUND(J45*(K45+1),2),0)</f>
        <v>0</v>
      </c>
      <c r="M45" s="12"/>
      <c r="N45" s="2"/>
      <c r="O45" s="2"/>
      <c r="P45" s="2"/>
      <c r="Q45" s="41">
        <f>IF(ISNUMBER(K45),IF(H45&gt;0,IF(I45&gt;0,J45,0),0),0)</f>
        <v>0</v>
      </c>
      <c r="R45" s="33">
        <f>IF(ISNUMBER(K45)=FALSE,J45,0)</f>
        <v>0</v>
      </c>
    </row>
    <row r="46">
      <c r="A46" s="9"/>
      <c r="B46" s="56" t="s">
        <v>130</v>
      </c>
      <c r="C46" s="1"/>
      <c r="D46" s="1"/>
      <c r="E46" s="57" t="s">
        <v>205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132</v>
      </c>
      <c r="C47" s="29"/>
      <c r="D47" s="29"/>
      <c r="E47" s="59" t="s">
        <v>654</v>
      </c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>
      <c r="A48" s="9"/>
      <c r="B48" s="49">
        <v>6</v>
      </c>
      <c r="C48" s="50" t="s">
        <v>610</v>
      </c>
      <c r="D48" s="50" t="s">
        <v>7</v>
      </c>
      <c r="E48" s="50" t="s">
        <v>611</v>
      </c>
      <c r="F48" s="50" t="s">
        <v>7</v>
      </c>
      <c r="G48" s="51" t="s">
        <v>172</v>
      </c>
      <c r="H48" s="61">
        <v>28.77</v>
      </c>
      <c r="I48" s="35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1">
        <f>IF(ISNUMBER(K48),IF(H48&gt;0,IF(I48&gt;0,J48,0),0),0)</f>
        <v>0</v>
      </c>
      <c r="R48" s="33">
        <f>IF(ISNUMBER(K48)=FALSE,J48,0)</f>
        <v>0</v>
      </c>
    </row>
    <row r="49">
      <c r="A49" s="9"/>
      <c r="B49" s="56" t="s">
        <v>130</v>
      </c>
      <c r="C49" s="1"/>
      <c r="D49" s="1"/>
      <c r="E49" s="57" t="s">
        <v>205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 thickBot="1">
      <c r="A50" s="9"/>
      <c r="B50" s="58" t="s">
        <v>132</v>
      </c>
      <c r="C50" s="29"/>
      <c r="D50" s="29"/>
      <c r="E50" s="59" t="s">
        <v>655</v>
      </c>
      <c r="F50" s="29"/>
      <c r="G50" s="29"/>
      <c r="H50" s="60"/>
      <c r="I50" s="29"/>
      <c r="J50" s="60"/>
      <c r="K50" s="29"/>
      <c r="L50" s="29"/>
      <c r="M50" s="12"/>
      <c r="N50" s="2"/>
      <c r="O50" s="2"/>
      <c r="P50" s="2"/>
      <c r="Q50" s="2"/>
    </row>
    <row r="51" thickTop="1">
      <c r="A51" s="9"/>
      <c r="B51" s="49">
        <v>7</v>
      </c>
      <c r="C51" s="50" t="s">
        <v>257</v>
      </c>
      <c r="D51" s="50" t="s">
        <v>7</v>
      </c>
      <c r="E51" s="50" t="s">
        <v>258</v>
      </c>
      <c r="F51" s="50" t="s">
        <v>7</v>
      </c>
      <c r="G51" s="51" t="s">
        <v>172</v>
      </c>
      <c r="H51" s="61">
        <v>143.84999999999999</v>
      </c>
      <c r="I51" s="35">
        <f>ROUND(0,2)</f>
        <v>0</v>
      </c>
      <c r="J51" s="62">
        <f>ROUND(I51*H51,2)</f>
        <v>0</v>
      </c>
      <c r="K51" s="63">
        <v>0.20999999999999999</v>
      </c>
      <c r="L51" s="64">
        <f>IF(ISNUMBER(K51),ROUND(J51*(K51+1),2),0)</f>
        <v>0</v>
      </c>
      <c r="M51" s="12"/>
      <c r="N51" s="2"/>
      <c r="O51" s="2"/>
      <c r="P51" s="2"/>
      <c r="Q51" s="41">
        <f>IF(ISNUMBER(K51),IF(H51&gt;0,IF(I51&gt;0,J51,0),0),0)</f>
        <v>0</v>
      </c>
      <c r="R51" s="33">
        <f>IF(ISNUMBER(K51)=FALSE,J51,0)</f>
        <v>0</v>
      </c>
    </row>
    <row r="52">
      <c r="A52" s="9"/>
      <c r="B52" s="56" t="s">
        <v>130</v>
      </c>
      <c r="C52" s="1"/>
      <c r="D52" s="1"/>
      <c r="E52" s="57" t="s">
        <v>7</v>
      </c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 thickBot="1">
      <c r="A53" s="9"/>
      <c r="B53" s="58" t="s">
        <v>132</v>
      </c>
      <c r="C53" s="29"/>
      <c r="D53" s="29"/>
      <c r="E53" s="59" t="s">
        <v>656</v>
      </c>
      <c r="F53" s="29"/>
      <c r="G53" s="29"/>
      <c r="H53" s="60"/>
      <c r="I53" s="29"/>
      <c r="J53" s="60"/>
      <c r="K53" s="29"/>
      <c r="L53" s="29"/>
      <c r="M53" s="12"/>
      <c r="N53" s="2"/>
      <c r="O53" s="2"/>
      <c r="P53" s="2"/>
      <c r="Q53" s="2"/>
    </row>
    <row r="54" thickTop="1">
      <c r="A54" s="9"/>
      <c r="B54" s="49">
        <v>8</v>
      </c>
      <c r="C54" s="50" t="s">
        <v>614</v>
      </c>
      <c r="D54" s="50" t="s">
        <v>7</v>
      </c>
      <c r="E54" s="50" t="s">
        <v>615</v>
      </c>
      <c r="F54" s="50" t="s">
        <v>7</v>
      </c>
      <c r="G54" s="51" t="s">
        <v>172</v>
      </c>
      <c r="H54" s="61">
        <v>103.494</v>
      </c>
      <c r="I54" s="35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1">
        <f>IF(ISNUMBER(K54),IF(H54&gt;0,IF(I54&gt;0,J54,0),0),0)</f>
        <v>0</v>
      </c>
      <c r="R54" s="33">
        <f>IF(ISNUMBER(K54)=FALSE,J54,0)</f>
        <v>0</v>
      </c>
    </row>
    <row r="55">
      <c r="A55" s="9"/>
      <c r="B55" s="56" t="s">
        <v>130</v>
      </c>
      <c r="C55" s="1"/>
      <c r="D55" s="1"/>
      <c r="E55" s="57" t="s">
        <v>7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 thickBot="1">
      <c r="A56" s="9"/>
      <c r="B56" s="58" t="s">
        <v>132</v>
      </c>
      <c r="C56" s="29"/>
      <c r="D56" s="29"/>
      <c r="E56" s="59" t="s">
        <v>657</v>
      </c>
      <c r="F56" s="29"/>
      <c r="G56" s="29"/>
      <c r="H56" s="60"/>
      <c r="I56" s="29"/>
      <c r="J56" s="60"/>
      <c r="K56" s="29"/>
      <c r="L56" s="29"/>
      <c r="M56" s="12"/>
      <c r="N56" s="2"/>
      <c r="O56" s="2"/>
      <c r="P56" s="2"/>
      <c r="Q56" s="2"/>
    </row>
    <row r="57" thickTop="1">
      <c r="A57" s="9"/>
      <c r="B57" s="49">
        <v>9</v>
      </c>
      <c r="C57" s="50" t="s">
        <v>617</v>
      </c>
      <c r="D57" s="50" t="s">
        <v>7</v>
      </c>
      <c r="E57" s="50" t="s">
        <v>618</v>
      </c>
      <c r="F57" s="50" t="s">
        <v>7</v>
      </c>
      <c r="G57" s="51" t="s">
        <v>172</v>
      </c>
      <c r="H57" s="61">
        <v>24.353000000000002</v>
      </c>
      <c r="I57" s="35">
        <f>ROUND(0,2)</f>
        <v>0</v>
      </c>
      <c r="J57" s="62">
        <f>ROUND(I57*H57,2)</f>
        <v>0</v>
      </c>
      <c r="K57" s="63">
        <v>0.20999999999999999</v>
      </c>
      <c r="L57" s="64">
        <f>IF(ISNUMBER(K57),ROUND(J57*(K57+1),2),0)</f>
        <v>0</v>
      </c>
      <c r="M57" s="12"/>
      <c r="N57" s="2"/>
      <c r="O57" s="2"/>
      <c r="P57" s="2"/>
      <c r="Q57" s="41">
        <f>IF(ISNUMBER(K57),IF(H57&gt;0,IF(I57&gt;0,J57,0),0),0)</f>
        <v>0</v>
      </c>
      <c r="R57" s="33">
        <f>IF(ISNUMBER(K57)=FALSE,J57,0)</f>
        <v>0</v>
      </c>
    </row>
    <row r="58">
      <c r="A58" s="9"/>
      <c r="B58" s="56" t="s">
        <v>130</v>
      </c>
      <c r="C58" s="1"/>
      <c r="D58" s="1"/>
      <c r="E58" s="57" t="s">
        <v>619</v>
      </c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 thickBot="1">
      <c r="A59" s="9"/>
      <c r="B59" s="58" t="s">
        <v>132</v>
      </c>
      <c r="C59" s="29"/>
      <c r="D59" s="29"/>
      <c r="E59" s="59" t="s">
        <v>658</v>
      </c>
      <c r="F59" s="29"/>
      <c r="G59" s="29"/>
      <c r="H59" s="60"/>
      <c r="I59" s="29"/>
      <c r="J59" s="60"/>
      <c r="K59" s="29"/>
      <c r="L59" s="29"/>
      <c r="M59" s="12"/>
      <c r="N59" s="2"/>
      <c r="O59" s="2"/>
      <c r="P59" s="2"/>
      <c r="Q59" s="2"/>
    </row>
    <row r="60" thickTop="1" thickBot="1" ht="25" customHeight="1">
      <c r="A60" s="9"/>
      <c r="B60" s="1"/>
      <c r="C60" s="65">
        <v>1</v>
      </c>
      <c r="D60" s="1"/>
      <c r="E60" s="66" t="s">
        <v>165</v>
      </c>
      <c r="F60" s="1"/>
      <c r="G60" s="67" t="s">
        <v>152</v>
      </c>
      <c r="H60" s="68">
        <f>J42+J45+J48+J51+J54+J57</f>
        <v>0</v>
      </c>
      <c r="I60" s="67" t="s">
        <v>153</v>
      </c>
      <c r="J60" s="69">
        <f>(L60-H60)</f>
        <v>0</v>
      </c>
      <c r="K60" s="67" t="s">
        <v>154</v>
      </c>
      <c r="L60" s="70">
        <f>L42+L45+L48+L51+L54+L57</f>
        <v>0</v>
      </c>
      <c r="M60" s="12"/>
      <c r="N60" s="2"/>
      <c r="O60" s="2"/>
      <c r="P60" s="2"/>
      <c r="Q60" s="41">
        <f>0+Q42+Q45+Q48+Q51+Q54+Q57</f>
        <v>0</v>
      </c>
      <c r="R60" s="33">
        <f>0+R42+R45+R48+R51+R54+R57</f>
        <v>0</v>
      </c>
      <c r="S60" s="71">
        <f>Q60*(1+J60)+R60</f>
        <v>0</v>
      </c>
    </row>
    <row r="61" thickTop="1" thickBot="1" ht="25" customHeight="1">
      <c r="A61" s="9"/>
      <c r="B61" s="72"/>
      <c r="C61" s="72"/>
      <c r="D61" s="72"/>
      <c r="E61" s="73"/>
      <c r="F61" s="72"/>
      <c r="G61" s="74" t="s">
        <v>155</v>
      </c>
      <c r="H61" s="75">
        <f>J42+J45+J48+J51+J54+J57</f>
        <v>0</v>
      </c>
      <c r="I61" s="74" t="s">
        <v>156</v>
      </c>
      <c r="J61" s="76">
        <f>0+J60</f>
        <v>0</v>
      </c>
      <c r="K61" s="74" t="s">
        <v>157</v>
      </c>
      <c r="L61" s="77">
        <f>L42+L45+L48+L51+L54+L57</f>
        <v>0</v>
      </c>
      <c r="M61" s="12"/>
      <c r="N61" s="2"/>
      <c r="O61" s="2"/>
      <c r="P61" s="2"/>
      <c r="Q61" s="2"/>
    </row>
    <row r="62" ht="40" customHeight="1">
      <c r="A62" s="9"/>
      <c r="B62" s="82" t="s">
        <v>621</v>
      </c>
      <c r="C62" s="1"/>
      <c r="D62" s="1"/>
      <c r="E62" s="1"/>
      <c r="F62" s="1"/>
      <c r="G62" s="1"/>
      <c r="H62" s="48"/>
      <c r="I62" s="1"/>
      <c r="J62" s="48"/>
      <c r="K62" s="1"/>
      <c r="L62" s="1"/>
      <c r="M62" s="12"/>
      <c r="N62" s="2"/>
      <c r="O62" s="2"/>
      <c r="P62" s="2"/>
      <c r="Q62" s="2"/>
    </row>
    <row r="63">
      <c r="A63" s="9"/>
      <c r="B63" s="49">
        <v>10</v>
      </c>
      <c r="C63" s="50" t="s">
        <v>622</v>
      </c>
      <c r="D63" s="50" t="s">
        <v>7</v>
      </c>
      <c r="E63" s="50" t="s">
        <v>623</v>
      </c>
      <c r="F63" s="50" t="s">
        <v>7</v>
      </c>
      <c r="G63" s="51" t="s">
        <v>172</v>
      </c>
      <c r="H63" s="52">
        <v>5.4900000000000002</v>
      </c>
      <c r="I63" s="24">
        <f>ROUND(0,2)</f>
        <v>0</v>
      </c>
      <c r="J63" s="53">
        <f>ROUND(I63*H63,2)</f>
        <v>0</v>
      </c>
      <c r="K63" s="54">
        <v>0.20999999999999999</v>
      </c>
      <c r="L63" s="55">
        <f>IF(ISNUMBER(K63),ROUND(J63*(K63+1),2),0)</f>
        <v>0</v>
      </c>
      <c r="M63" s="12"/>
      <c r="N63" s="2"/>
      <c r="O63" s="2"/>
      <c r="P63" s="2"/>
      <c r="Q63" s="41">
        <f>IF(ISNUMBER(K63),IF(H63&gt;0,IF(I63&gt;0,J63,0),0),0)</f>
        <v>0</v>
      </c>
      <c r="R63" s="33">
        <f>IF(ISNUMBER(K63)=FALSE,J63,0)</f>
        <v>0</v>
      </c>
    </row>
    <row r="64">
      <c r="A64" s="9"/>
      <c r="B64" s="56" t="s">
        <v>130</v>
      </c>
      <c r="C64" s="1"/>
      <c r="D64" s="1"/>
      <c r="E64" s="57" t="s">
        <v>7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 thickBot="1">
      <c r="A65" s="9"/>
      <c r="B65" s="58" t="s">
        <v>132</v>
      </c>
      <c r="C65" s="29"/>
      <c r="D65" s="29"/>
      <c r="E65" s="59" t="s">
        <v>659</v>
      </c>
      <c r="F65" s="29"/>
      <c r="G65" s="29"/>
      <c r="H65" s="60"/>
      <c r="I65" s="29"/>
      <c r="J65" s="60"/>
      <c r="K65" s="29"/>
      <c r="L65" s="29"/>
      <c r="M65" s="12"/>
      <c r="N65" s="2"/>
      <c r="O65" s="2"/>
      <c r="P65" s="2"/>
      <c r="Q65" s="2"/>
    </row>
    <row r="66" thickTop="1" thickBot="1" ht="25" customHeight="1">
      <c r="A66" s="9"/>
      <c r="B66" s="1"/>
      <c r="C66" s="65">
        <v>4</v>
      </c>
      <c r="D66" s="1"/>
      <c r="E66" s="66" t="s">
        <v>602</v>
      </c>
      <c r="F66" s="1"/>
      <c r="G66" s="67" t="s">
        <v>152</v>
      </c>
      <c r="H66" s="68">
        <f>0+J63</f>
        <v>0</v>
      </c>
      <c r="I66" s="67" t="s">
        <v>153</v>
      </c>
      <c r="J66" s="69">
        <f>(L66-H66)</f>
        <v>0</v>
      </c>
      <c r="K66" s="67" t="s">
        <v>154</v>
      </c>
      <c r="L66" s="70">
        <f>0+L63</f>
        <v>0</v>
      </c>
      <c r="M66" s="12"/>
      <c r="N66" s="2"/>
      <c r="O66" s="2"/>
      <c r="P66" s="2"/>
      <c r="Q66" s="41">
        <f>0+Q63</f>
        <v>0</v>
      </c>
      <c r="R66" s="33">
        <f>0+R63</f>
        <v>0</v>
      </c>
      <c r="S66" s="71">
        <f>Q66*(1+J66)+R66</f>
        <v>0</v>
      </c>
    </row>
    <row r="67" thickTop="1" thickBot="1" ht="25" customHeight="1">
      <c r="A67" s="9"/>
      <c r="B67" s="72"/>
      <c r="C67" s="72"/>
      <c r="D67" s="72"/>
      <c r="E67" s="73"/>
      <c r="F67" s="72"/>
      <c r="G67" s="74" t="s">
        <v>155</v>
      </c>
      <c r="H67" s="75">
        <f>0+J63</f>
        <v>0</v>
      </c>
      <c r="I67" s="74" t="s">
        <v>156</v>
      </c>
      <c r="J67" s="76">
        <f>0+J66</f>
        <v>0</v>
      </c>
      <c r="K67" s="74" t="s">
        <v>157</v>
      </c>
      <c r="L67" s="77">
        <f>0+L63</f>
        <v>0</v>
      </c>
      <c r="M67" s="12"/>
      <c r="N67" s="2"/>
      <c r="O67" s="2"/>
      <c r="P67" s="2"/>
      <c r="Q67" s="2"/>
    </row>
    <row r="68" ht="40" customHeight="1">
      <c r="A68" s="9"/>
      <c r="B68" s="82" t="s">
        <v>336</v>
      </c>
      <c r="C68" s="1"/>
      <c r="D68" s="1"/>
      <c r="E68" s="1"/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>
      <c r="A69" s="9"/>
      <c r="B69" s="49">
        <v>11</v>
      </c>
      <c r="C69" s="50" t="s">
        <v>660</v>
      </c>
      <c r="D69" s="50" t="s">
        <v>7</v>
      </c>
      <c r="E69" s="50" t="s">
        <v>661</v>
      </c>
      <c r="F69" s="50" t="s">
        <v>7</v>
      </c>
      <c r="G69" s="51" t="s">
        <v>227</v>
      </c>
      <c r="H69" s="52">
        <v>6</v>
      </c>
      <c r="I69" s="24">
        <f>ROUND(0,2)</f>
        <v>0</v>
      </c>
      <c r="J69" s="53">
        <f>ROUND(I69*H69,2)</f>
        <v>0</v>
      </c>
      <c r="K69" s="54">
        <v>0.20999999999999999</v>
      </c>
      <c r="L69" s="55">
        <f>IF(ISNUMBER(K69),ROUND(J69*(K69+1),2),0)</f>
        <v>0</v>
      </c>
      <c r="M69" s="12"/>
      <c r="N69" s="2"/>
      <c r="O69" s="2"/>
      <c r="P69" s="2"/>
      <c r="Q69" s="41">
        <f>IF(ISNUMBER(K69),IF(H69&gt;0,IF(I69&gt;0,J69,0),0),0)</f>
        <v>0</v>
      </c>
      <c r="R69" s="33">
        <f>IF(ISNUMBER(K69)=FALSE,J69,0)</f>
        <v>0</v>
      </c>
    </row>
    <row r="70">
      <c r="A70" s="9"/>
      <c r="B70" s="56" t="s">
        <v>130</v>
      </c>
      <c r="C70" s="1"/>
      <c r="D70" s="1"/>
      <c r="E70" s="57" t="s">
        <v>7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 thickBot="1">
      <c r="A71" s="9"/>
      <c r="B71" s="58" t="s">
        <v>132</v>
      </c>
      <c r="C71" s="29"/>
      <c r="D71" s="29"/>
      <c r="E71" s="59" t="s">
        <v>662</v>
      </c>
      <c r="F71" s="29"/>
      <c r="G71" s="29"/>
      <c r="H71" s="60"/>
      <c r="I71" s="29"/>
      <c r="J71" s="60"/>
      <c r="K71" s="29"/>
      <c r="L71" s="29"/>
      <c r="M71" s="12"/>
      <c r="N71" s="2"/>
      <c r="O71" s="2"/>
      <c r="P71" s="2"/>
      <c r="Q71" s="2"/>
    </row>
    <row r="72" thickTop="1">
      <c r="A72" s="9"/>
      <c r="B72" s="49">
        <v>12</v>
      </c>
      <c r="C72" s="50" t="s">
        <v>625</v>
      </c>
      <c r="D72" s="50" t="s">
        <v>179</v>
      </c>
      <c r="E72" s="50" t="s">
        <v>626</v>
      </c>
      <c r="F72" s="50" t="s">
        <v>7</v>
      </c>
      <c r="G72" s="51" t="s">
        <v>227</v>
      </c>
      <c r="H72" s="61">
        <v>41</v>
      </c>
      <c r="I72" s="35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1">
        <f>IF(ISNUMBER(K72),IF(H72&gt;0,IF(I72&gt;0,J72,0),0),0)</f>
        <v>0</v>
      </c>
      <c r="R72" s="33">
        <f>IF(ISNUMBER(K72)=FALSE,J72,0)</f>
        <v>0</v>
      </c>
    </row>
    <row r="73">
      <c r="A73" s="9"/>
      <c r="B73" s="56" t="s">
        <v>130</v>
      </c>
      <c r="C73" s="1"/>
      <c r="D73" s="1"/>
      <c r="E73" s="57" t="s">
        <v>627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 thickBot="1">
      <c r="A74" s="9"/>
      <c r="B74" s="58" t="s">
        <v>132</v>
      </c>
      <c r="C74" s="29"/>
      <c r="D74" s="29"/>
      <c r="E74" s="59" t="s">
        <v>663</v>
      </c>
      <c r="F74" s="29"/>
      <c r="G74" s="29"/>
      <c r="H74" s="60"/>
      <c r="I74" s="29"/>
      <c r="J74" s="60"/>
      <c r="K74" s="29"/>
      <c r="L74" s="29"/>
      <c r="M74" s="12"/>
      <c r="N74" s="2"/>
      <c r="O74" s="2"/>
      <c r="P74" s="2"/>
      <c r="Q74" s="2"/>
    </row>
    <row r="75" thickTop="1">
      <c r="A75" s="9"/>
      <c r="B75" s="49">
        <v>13</v>
      </c>
      <c r="C75" s="50" t="s">
        <v>625</v>
      </c>
      <c r="D75" s="50" t="s">
        <v>183</v>
      </c>
      <c r="E75" s="50" t="s">
        <v>626</v>
      </c>
      <c r="F75" s="50" t="s">
        <v>7</v>
      </c>
      <c r="G75" s="51" t="s">
        <v>227</v>
      </c>
      <c r="H75" s="61">
        <v>8.1999999999999993</v>
      </c>
      <c r="I75" s="35">
        <f>ROUND(0,2)</f>
        <v>0</v>
      </c>
      <c r="J75" s="62">
        <f>ROUND(I75*H75,2)</f>
        <v>0</v>
      </c>
      <c r="K75" s="63">
        <v>0.20999999999999999</v>
      </c>
      <c r="L75" s="64">
        <f>IF(ISNUMBER(K75),ROUND(J75*(K75+1),2),0)</f>
        <v>0</v>
      </c>
      <c r="M75" s="12"/>
      <c r="N75" s="2"/>
      <c r="O75" s="2"/>
      <c r="P75" s="2"/>
      <c r="Q75" s="41">
        <f>IF(ISNUMBER(K75),IF(H75&gt;0,IF(I75&gt;0,J75,0),0),0)</f>
        <v>0</v>
      </c>
      <c r="R75" s="33">
        <f>IF(ISNUMBER(K75)=FALSE,J75,0)</f>
        <v>0</v>
      </c>
    </row>
    <row r="76">
      <c r="A76" s="9"/>
      <c r="B76" s="56" t="s">
        <v>130</v>
      </c>
      <c r="C76" s="1"/>
      <c r="D76" s="1"/>
      <c r="E76" s="57" t="s">
        <v>664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 thickBot="1">
      <c r="A77" s="9"/>
      <c r="B77" s="58" t="s">
        <v>132</v>
      </c>
      <c r="C77" s="29"/>
      <c r="D77" s="29"/>
      <c r="E77" s="59" t="s">
        <v>665</v>
      </c>
      <c r="F77" s="29"/>
      <c r="G77" s="29"/>
      <c r="H77" s="60"/>
      <c r="I77" s="29"/>
      <c r="J77" s="60"/>
      <c r="K77" s="29"/>
      <c r="L77" s="29"/>
      <c r="M77" s="12"/>
      <c r="N77" s="2"/>
      <c r="O77" s="2"/>
      <c r="P77" s="2"/>
      <c r="Q77" s="2"/>
    </row>
    <row r="78" thickTop="1">
      <c r="A78" s="9"/>
      <c r="B78" s="49">
        <v>14</v>
      </c>
      <c r="C78" s="50" t="s">
        <v>666</v>
      </c>
      <c r="D78" s="50" t="s">
        <v>7</v>
      </c>
      <c r="E78" s="50" t="s">
        <v>667</v>
      </c>
      <c r="F78" s="50" t="s">
        <v>7</v>
      </c>
      <c r="G78" s="51" t="s">
        <v>227</v>
      </c>
      <c r="H78" s="61">
        <v>5.7000000000000002</v>
      </c>
      <c r="I78" s="35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1">
        <f>IF(ISNUMBER(K78),IF(H78&gt;0,IF(I78&gt;0,J78,0),0),0)</f>
        <v>0</v>
      </c>
      <c r="R78" s="33">
        <f>IF(ISNUMBER(K78)=FALSE,J78,0)</f>
        <v>0</v>
      </c>
    </row>
    <row r="79">
      <c r="A79" s="9"/>
      <c r="B79" s="56" t="s">
        <v>130</v>
      </c>
      <c r="C79" s="1"/>
      <c r="D79" s="1"/>
      <c r="E79" s="57" t="s">
        <v>627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 thickBot="1">
      <c r="A80" s="9"/>
      <c r="B80" s="58" t="s">
        <v>132</v>
      </c>
      <c r="C80" s="29"/>
      <c r="D80" s="29"/>
      <c r="E80" s="59" t="s">
        <v>668</v>
      </c>
      <c r="F80" s="29"/>
      <c r="G80" s="29"/>
      <c r="H80" s="60"/>
      <c r="I80" s="29"/>
      <c r="J80" s="60"/>
      <c r="K80" s="29"/>
      <c r="L80" s="29"/>
      <c r="M80" s="12"/>
      <c r="N80" s="2"/>
      <c r="O80" s="2"/>
      <c r="P80" s="2"/>
      <c r="Q80" s="2"/>
    </row>
    <row r="81" thickTop="1">
      <c r="A81" s="9"/>
      <c r="B81" s="49">
        <v>15</v>
      </c>
      <c r="C81" s="50" t="s">
        <v>632</v>
      </c>
      <c r="D81" s="50" t="s">
        <v>7</v>
      </c>
      <c r="E81" s="50" t="s">
        <v>633</v>
      </c>
      <c r="F81" s="50" t="s">
        <v>7</v>
      </c>
      <c r="G81" s="51" t="s">
        <v>162</v>
      </c>
      <c r="H81" s="61">
        <v>19</v>
      </c>
      <c r="I81" s="35">
        <f>ROUND(0,2)</f>
        <v>0</v>
      </c>
      <c r="J81" s="62">
        <f>ROUND(I81*H81,2)</f>
        <v>0</v>
      </c>
      <c r="K81" s="63">
        <v>0.20999999999999999</v>
      </c>
      <c r="L81" s="64">
        <f>IF(ISNUMBER(K81),ROUND(J81*(K81+1),2),0)</f>
        <v>0</v>
      </c>
      <c r="M81" s="12"/>
      <c r="N81" s="2"/>
      <c r="O81" s="2"/>
      <c r="P81" s="2"/>
      <c r="Q81" s="41">
        <f>IF(ISNUMBER(K81),IF(H81&gt;0,IF(I81&gt;0,J81,0),0),0)</f>
        <v>0</v>
      </c>
      <c r="R81" s="33">
        <f>IF(ISNUMBER(K81)=FALSE,J81,0)</f>
        <v>0</v>
      </c>
    </row>
    <row r="82">
      <c r="A82" s="9"/>
      <c r="B82" s="56" t="s">
        <v>130</v>
      </c>
      <c r="C82" s="1"/>
      <c r="D82" s="1"/>
      <c r="E82" s="57" t="s">
        <v>7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 thickBot="1">
      <c r="A83" s="9"/>
      <c r="B83" s="58" t="s">
        <v>132</v>
      </c>
      <c r="C83" s="29"/>
      <c r="D83" s="29"/>
      <c r="E83" s="59" t="s">
        <v>669</v>
      </c>
      <c r="F83" s="29"/>
      <c r="G83" s="29"/>
      <c r="H83" s="60"/>
      <c r="I83" s="29"/>
      <c r="J83" s="60"/>
      <c r="K83" s="29"/>
      <c r="L83" s="29"/>
      <c r="M83" s="12"/>
      <c r="N83" s="2"/>
      <c r="O83" s="2"/>
      <c r="P83" s="2"/>
      <c r="Q83" s="2"/>
    </row>
    <row r="84" thickTop="1">
      <c r="A84" s="9"/>
      <c r="B84" s="49">
        <v>16</v>
      </c>
      <c r="C84" s="50" t="s">
        <v>632</v>
      </c>
      <c r="D84" s="50" t="s">
        <v>179</v>
      </c>
      <c r="E84" s="50" t="s">
        <v>633</v>
      </c>
      <c r="F84" s="50" t="s">
        <v>7</v>
      </c>
      <c r="G84" s="51" t="s">
        <v>162</v>
      </c>
      <c r="H84" s="61">
        <v>3</v>
      </c>
      <c r="I84" s="35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1">
        <f>IF(ISNUMBER(K84),IF(H84&gt;0,IF(I84&gt;0,J84,0),0),0)</f>
        <v>0</v>
      </c>
      <c r="R84" s="33">
        <f>IF(ISNUMBER(K84)=FALSE,J84,0)</f>
        <v>0</v>
      </c>
    </row>
    <row r="85">
      <c r="A85" s="9"/>
      <c r="B85" s="56" t="s">
        <v>130</v>
      </c>
      <c r="C85" s="1"/>
      <c r="D85" s="1"/>
      <c r="E85" s="57" t="s">
        <v>670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 thickBot="1">
      <c r="A86" s="9"/>
      <c r="B86" s="58" t="s">
        <v>132</v>
      </c>
      <c r="C86" s="29"/>
      <c r="D86" s="29"/>
      <c r="E86" s="59" t="s">
        <v>671</v>
      </c>
      <c r="F86" s="29"/>
      <c r="G86" s="29"/>
      <c r="H86" s="60"/>
      <c r="I86" s="29"/>
      <c r="J86" s="60"/>
      <c r="K86" s="29"/>
      <c r="L86" s="29"/>
      <c r="M86" s="12"/>
      <c r="N86" s="2"/>
      <c r="O86" s="2"/>
      <c r="P86" s="2"/>
      <c r="Q86" s="2"/>
    </row>
    <row r="87" thickTop="1">
      <c r="A87" s="9"/>
      <c r="B87" s="49">
        <v>17</v>
      </c>
      <c r="C87" s="50" t="s">
        <v>672</v>
      </c>
      <c r="D87" s="50" t="s">
        <v>7</v>
      </c>
      <c r="E87" s="50" t="s">
        <v>673</v>
      </c>
      <c r="F87" s="50" t="s">
        <v>7</v>
      </c>
      <c r="G87" s="51" t="s">
        <v>172</v>
      </c>
      <c r="H87" s="61">
        <v>1</v>
      </c>
      <c r="I87" s="35">
        <f>ROUND(0,2)</f>
        <v>0</v>
      </c>
      <c r="J87" s="62">
        <f>ROUND(I87*H87,2)</f>
        <v>0</v>
      </c>
      <c r="K87" s="63">
        <v>0.20999999999999999</v>
      </c>
      <c r="L87" s="64">
        <f>IF(ISNUMBER(K87),ROUND(J87*(K87+1),2),0)</f>
        <v>0</v>
      </c>
      <c r="M87" s="12"/>
      <c r="N87" s="2"/>
      <c r="O87" s="2"/>
      <c r="P87" s="2"/>
      <c r="Q87" s="41">
        <f>IF(ISNUMBER(K87),IF(H87&gt;0,IF(I87&gt;0,J87,0),0),0)</f>
        <v>0</v>
      </c>
      <c r="R87" s="33">
        <f>IF(ISNUMBER(K87)=FALSE,J87,0)</f>
        <v>0</v>
      </c>
    </row>
    <row r="88">
      <c r="A88" s="9"/>
      <c r="B88" s="56" t="s">
        <v>130</v>
      </c>
      <c r="C88" s="1"/>
      <c r="D88" s="1"/>
      <c r="E88" s="57" t="s">
        <v>7</v>
      </c>
      <c r="F88" s="1"/>
      <c r="G88" s="1"/>
      <c r="H88" s="48"/>
      <c r="I88" s="1"/>
      <c r="J88" s="48"/>
      <c r="K88" s="1"/>
      <c r="L88" s="1"/>
      <c r="M88" s="12"/>
      <c r="N88" s="2"/>
      <c r="O88" s="2"/>
      <c r="P88" s="2"/>
      <c r="Q88" s="2"/>
    </row>
    <row r="89" thickBot="1">
      <c r="A89" s="9"/>
      <c r="B89" s="58" t="s">
        <v>132</v>
      </c>
      <c r="C89" s="29"/>
      <c r="D89" s="29"/>
      <c r="E89" s="59" t="s">
        <v>674</v>
      </c>
      <c r="F89" s="29"/>
      <c r="G89" s="29"/>
      <c r="H89" s="60"/>
      <c r="I89" s="29"/>
      <c r="J89" s="60"/>
      <c r="K89" s="29"/>
      <c r="L89" s="29"/>
      <c r="M89" s="12"/>
      <c r="N89" s="2"/>
      <c r="O89" s="2"/>
      <c r="P89" s="2"/>
      <c r="Q89" s="2"/>
    </row>
    <row r="90" thickTop="1">
      <c r="A90" s="9"/>
      <c r="B90" s="49">
        <v>18</v>
      </c>
      <c r="C90" s="50" t="s">
        <v>638</v>
      </c>
      <c r="D90" s="50" t="s">
        <v>7</v>
      </c>
      <c r="E90" s="50" t="s">
        <v>639</v>
      </c>
      <c r="F90" s="50" t="s">
        <v>7</v>
      </c>
      <c r="G90" s="51" t="s">
        <v>227</v>
      </c>
      <c r="H90" s="61">
        <v>49.200000000000003</v>
      </c>
      <c r="I90" s="35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1">
        <f>IF(ISNUMBER(K90),IF(H90&gt;0,IF(I90&gt;0,J90,0),0),0)</f>
        <v>0</v>
      </c>
      <c r="R90" s="33">
        <f>IF(ISNUMBER(K90)=FALSE,J90,0)</f>
        <v>0</v>
      </c>
    </row>
    <row r="91">
      <c r="A91" s="9"/>
      <c r="B91" s="56" t="s">
        <v>130</v>
      </c>
      <c r="C91" s="1"/>
      <c r="D91" s="1"/>
      <c r="E91" s="57" t="s">
        <v>7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 thickBot="1">
      <c r="A92" s="9"/>
      <c r="B92" s="58" t="s">
        <v>132</v>
      </c>
      <c r="C92" s="29"/>
      <c r="D92" s="29"/>
      <c r="E92" s="59" t="s">
        <v>675</v>
      </c>
      <c r="F92" s="29"/>
      <c r="G92" s="29"/>
      <c r="H92" s="60"/>
      <c r="I92" s="29"/>
      <c r="J92" s="60"/>
      <c r="K92" s="29"/>
      <c r="L92" s="29"/>
      <c r="M92" s="12"/>
      <c r="N92" s="2"/>
      <c r="O92" s="2"/>
      <c r="P92" s="2"/>
      <c r="Q92" s="2"/>
    </row>
    <row r="93" thickTop="1">
      <c r="A93" s="9"/>
      <c r="B93" s="49">
        <v>19</v>
      </c>
      <c r="C93" s="50" t="s">
        <v>676</v>
      </c>
      <c r="D93" s="50" t="s">
        <v>7</v>
      </c>
      <c r="E93" s="50" t="s">
        <v>677</v>
      </c>
      <c r="F93" s="50" t="s">
        <v>7</v>
      </c>
      <c r="G93" s="51" t="s">
        <v>227</v>
      </c>
      <c r="H93" s="61">
        <v>11.699999999999999</v>
      </c>
      <c r="I93" s="35">
        <f>ROUND(0,2)</f>
        <v>0</v>
      </c>
      <c r="J93" s="62">
        <f>ROUND(I93*H93,2)</f>
        <v>0</v>
      </c>
      <c r="K93" s="63">
        <v>0.20999999999999999</v>
      </c>
      <c r="L93" s="64">
        <f>IF(ISNUMBER(K93),ROUND(J93*(K93+1),2),0)</f>
        <v>0</v>
      </c>
      <c r="M93" s="12"/>
      <c r="N93" s="2"/>
      <c r="O93" s="2"/>
      <c r="P93" s="2"/>
      <c r="Q93" s="41">
        <f>IF(ISNUMBER(K93),IF(H93&gt;0,IF(I93&gt;0,J93,0),0),0)</f>
        <v>0</v>
      </c>
      <c r="R93" s="33">
        <f>IF(ISNUMBER(K93)=FALSE,J93,0)</f>
        <v>0</v>
      </c>
    </row>
    <row r="94">
      <c r="A94" s="9"/>
      <c r="B94" s="56" t="s">
        <v>130</v>
      </c>
      <c r="C94" s="1"/>
      <c r="D94" s="1"/>
      <c r="E94" s="57" t="s">
        <v>7</v>
      </c>
      <c r="F94" s="1"/>
      <c r="G94" s="1"/>
      <c r="H94" s="48"/>
      <c r="I94" s="1"/>
      <c r="J94" s="48"/>
      <c r="K94" s="1"/>
      <c r="L94" s="1"/>
      <c r="M94" s="12"/>
      <c r="N94" s="2"/>
      <c r="O94" s="2"/>
      <c r="P94" s="2"/>
      <c r="Q94" s="2"/>
    </row>
    <row r="95" thickBot="1">
      <c r="A95" s="9"/>
      <c r="B95" s="58" t="s">
        <v>132</v>
      </c>
      <c r="C95" s="29"/>
      <c r="D95" s="29"/>
      <c r="E95" s="59" t="s">
        <v>678</v>
      </c>
      <c r="F95" s="29"/>
      <c r="G95" s="29"/>
      <c r="H95" s="60"/>
      <c r="I95" s="29"/>
      <c r="J95" s="60"/>
      <c r="K95" s="29"/>
      <c r="L95" s="29"/>
      <c r="M95" s="12"/>
      <c r="N95" s="2"/>
      <c r="O95" s="2"/>
      <c r="P95" s="2"/>
      <c r="Q95" s="2"/>
    </row>
    <row r="96" thickTop="1">
      <c r="A96" s="9"/>
      <c r="B96" s="49">
        <v>20</v>
      </c>
      <c r="C96" s="50" t="s">
        <v>644</v>
      </c>
      <c r="D96" s="50" t="s">
        <v>7</v>
      </c>
      <c r="E96" s="50" t="s">
        <v>645</v>
      </c>
      <c r="F96" s="50" t="s">
        <v>7</v>
      </c>
      <c r="G96" s="51" t="s">
        <v>227</v>
      </c>
      <c r="H96" s="61">
        <v>60.899999999999999</v>
      </c>
      <c r="I96" s="35">
        <f>ROUND(0,2)</f>
        <v>0</v>
      </c>
      <c r="J96" s="62">
        <f>ROUND(I96*H96,2)</f>
        <v>0</v>
      </c>
      <c r="K96" s="63">
        <v>0.20999999999999999</v>
      </c>
      <c r="L96" s="64">
        <f>IF(ISNUMBER(K96),ROUND(J96*(K96+1),2),0)</f>
        <v>0</v>
      </c>
      <c r="M96" s="12"/>
      <c r="N96" s="2"/>
      <c r="O96" s="2"/>
      <c r="P96" s="2"/>
      <c r="Q96" s="41">
        <f>IF(ISNUMBER(K96),IF(H96&gt;0,IF(I96&gt;0,J96,0),0),0)</f>
        <v>0</v>
      </c>
      <c r="R96" s="33">
        <f>IF(ISNUMBER(K96)=FALSE,J96,0)</f>
        <v>0</v>
      </c>
    </row>
    <row r="97">
      <c r="A97" s="9"/>
      <c r="B97" s="56" t="s">
        <v>130</v>
      </c>
      <c r="C97" s="1"/>
      <c r="D97" s="1"/>
      <c r="E97" s="57" t="s">
        <v>7</v>
      </c>
      <c r="F97" s="1"/>
      <c r="G97" s="1"/>
      <c r="H97" s="48"/>
      <c r="I97" s="1"/>
      <c r="J97" s="48"/>
      <c r="K97" s="1"/>
      <c r="L97" s="1"/>
      <c r="M97" s="12"/>
      <c r="N97" s="2"/>
      <c r="O97" s="2"/>
      <c r="P97" s="2"/>
      <c r="Q97" s="2"/>
    </row>
    <row r="98" thickBot="1">
      <c r="A98" s="9"/>
      <c r="B98" s="58" t="s">
        <v>132</v>
      </c>
      <c r="C98" s="29"/>
      <c r="D98" s="29"/>
      <c r="E98" s="59" t="s">
        <v>679</v>
      </c>
      <c r="F98" s="29"/>
      <c r="G98" s="29"/>
      <c r="H98" s="60"/>
      <c r="I98" s="29"/>
      <c r="J98" s="60"/>
      <c r="K98" s="29"/>
      <c r="L98" s="29"/>
      <c r="M98" s="12"/>
      <c r="N98" s="2"/>
      <c r="O98" s="2"/>
      <c r="P98" s="2"/>
      <c r="Q98" s="2"/>
    </row>
    <row r="99" thickTop="1" thickBot="1" ht="25" customHeight="1">
      <c r="A99" s="9"/>
      <c r="B99" s="1"/>
      <c r="C99" s="65">
        <v>8</v>
      </c>
      <c r="D99" s="1"/>
      <c r="E99" s="66" t="s">
        <v>168</v>
      </c>
      <c r="F99" s="1"/>
      <c r="G99" s="67" t="s">
        <v>152</v>
      </c>
      <c r="H99" s="68">
        <f>J69+J72+J75+J78+J81+J84+J87+J90+J93+J96</f>
        <v>0</v>
      </c>
      <c r="I99" s="67" t="s">
        <v>153</v>
      </c>
      <c r="J99" s="69">
        <f>(L99-H99)</f>
        <v>0</v>
      </c>
      <c r="K99" s="67" t="s">
        <v>154</v>
      </c>
      <c r="L99" s="70">
        <f>L69+L72+L75+L78+L81+L84+L87+L90+L93+L96</f>
        <v>0</v>
      </c>
      <c r="M99" s="12"/>
      <c r="N99" s="2"/>
      <c r="O99" s="2"/>
      <c r="P99" s="2"/>
      <c r="Q99" s="41">
        <f>0+Q69+Q72+Q75+Q78+Q81+Q84+Q87+Q90+Q93+Q96</f>
        <v>0</v>
      </c>
      <c r="R99" s="33">
        <f>0+R69+R72+R75+R78+R81+R84+R87+R90+R93+R96</f>
        <v>0</v>
      </c>
      <c r="S99" s="71">
        <f>Q99*(1+J99)+R99</f>
        <v>0</v>
      </c>
    </row>
    <row r="100" thickTop="1" thickBot="1" ht="25" customHeight="1">
      <c r="A100" s="9"/>
      <c r="B100" s="72"/>
      <c r="C100" s="72"/>
      <c r="D100" s="72"/>
      <c r="E100" s="73"/>
      <c r="F100" s="72"/>
      <c r="G100" s="74" t="s">
        <v>155</v>
      </c>
      <c r="H100" s="75">
        <f>J69+J72+J75+J78+J81+J84+J87+J90+J93+J96</f>
        <v>0</v>
      </c>
      <c r="I100" s="74" t="s">
        <v>156</v>
      </c>
      <c r="J100" s="76">
        <f>0+J99</f>
        <v>0</v>
      </c>
      <c r="K100" s="74" t="s">
        <v>157</v>
      </c>
      <c r="L100" s="77">
        <f>L69+L72+L75+L78+L81+L84+L87+L90+L93+L96</f>
        <v>0</v>
      </c>
      <c r="M100" s="12"/>
      <c r="N100" s="2"/>
      <c r="O100" s="2"/>
      <c r="P100" s="2"/>
      <c r="Q100" s="2"/>
    </row>
    <row r="101" ht="40" customHeight="1">
      <c r="A101" s="9"/>
      <c r="B101" s="82" t="s">
        <v>346</v>
      </c>
      <c r="C101" s="1"/>
      <c r="D101" s="1"/>
      <c r="E101" s="1"/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>
      <c r="A102" s="9"/>
      <c r="B102" s="49">
        <v>21</v>
      </c>
      <c r="C102" s="50" t="s">
        <v>680</v>
      </c>
      <c r="D102" s="50" t="s">
        <v>7</v>
      </c>
      <c r="E102" s="50" t="s">
        <v>681</v>
      </c>
      <c r="F102" s="50" t="s">
        <v>7</v>
      </c>
      <c r="G102" s="51" t="s">
        <v>162</v>
      </c>
      <c r="H102" s="52">
        <v>11</v>
      </c>
      <c r="I102" s="24">
        <f>ROUND(0,2)</f>
        <v>0</v>
      </c>
      <c r="J102" s="53">
        <f>ROUND(I102*H102,2)</f>
        <v>0</v>
      </c>
      <c r="K102" s="54">
        <v>0.20999999999999999</v>
      </c>
      <c r="L102" s="55">
        <f>IF(ISNUMBER(K102),ROUND(J102*(K102+1),2),0)</f>
        <v>0</v>
      </c>
      <c r="M102" s="12"/>
      <c r="N102" s="2"/>
      <c r="O102" s="2"/>
      <c r="P102" s="2"/>
      <c r="Q102" s="41">
        <f>IF(ISNUMBER(K102),IF(H102&gt;0,IF(I102&gt;0,J102,0),0),0)</f>
        <v>0</v>
      </c>
      <c r="R102" s="33">
        <f>IF(ISNUMBER(K102)=FALSE,J102,0)</f>
        <v>0</v>
      </c>
    </row>
    <row r="103">
      <c r="A103" s="9"/>
      <c r="B103" s="56" t="s">
        <v>130</v>
      </c>
      <c r="C103" s="1"/>
      <c r="D103" s="1"/>
      <c r="E103" s="57" t="s">
        <v>219</v>
      </c>
      <c r="F103" s="1"/>
      <c r="G103" s="1"/>
      <c r="H103" s="48"/>
      <c r="I103" s="1"/>
      <c r="J103" s="48"/>
      <c r="K103" s="1"/>
      <c r="L103" s="1"/>
      <c r="M103" s="12"/>
      <c r="N103" s="2"/>
      <c r="O103" s="2"/>
      <c r="P103" s="2"/>
      <c r="Q103" s="2"/>
    </row>
    <row r="104" thickBot="1">
      <c r="A104" s="9"/>
      <c r="B104" s="58" t="s">
        <v>132</v>
      </c>
      <c r="C104" s="29"/>
      <c r="D104" s="29"/>
      <c r="E104" s="59" t="s">
        <v>682</v>
      </c>
      <c r="F104" s="29"/>
      <c r="G104" s="29"/>
      <c r="H104" s="60"/>
      <c r="I104" s="29"/>
      <c r="J104" s="60"/>
      <c r="K104" s="29"/>
      <c r="L104" s="29"/>
      <c r="M104" s="12"/>
      <c r="N104" s="2"/>
      <c r="O104" s="2"/>
      <c r="P104" s="2"/>
      <c r="Q104" s="2"/>
    </row>
    <row r="105" thickTop="1">
      <c r="A105" s="9"/>
      <c r="B105" s="49">
        <v>22</v>
      </c>
      <c r="C105" s="50" t="s">
        <v>683</v>
      </c>
      <c r="D105" s="50" t="s">
        <v>7</v>
      </c>
      <c r="E105" s="50" t="s">
        <v>684</v>
      </c>
      <c r="F105" s="50" t="s">
        <v>7</v>
      </c>
      <c r="G105" s="51" t="s">
        <v>227</v>
      </c>
      <c r="H105" s="61">
        <v>15</v>
      </c>
      <c r="I105" s="35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1">
        <f>IF(ISNUMBER(K105),IF(H105&gt;0,IF(I105&gt;0,J105,0),0),0)</f>
        <v>0</v>
      </c>
      <c r="R105" s="33">
        <f>IF(ISNUMBER(K105)=FALSE,J105,0)</f>
        <v>0</v>
      </c>
    </row>
    <row r="106">
      <c r="A106" s="9"/>
      <c r="B106" s="56" t="s">
        <v>130</v>
      </c>
      <c r="C106" s="1"/>
      <c r="D106" s="1"/>
      <c r="E106" s="57" t="s">
        <v>219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 thickBot="1">
      <c r="A107" s="9"/>
      <c r="B107" s="58" t="s">
        <v>132</v>
      </c>
      <c r="C107" s="29"/>
      <c r="D107" s="29"/>
      <c r="E107" s="59" t="s">
        <v>685</v>
      </c>
      <c r="F107" s="29"/>
      <c r="G107" s="29"/>
      <c r="H107" s="60"/>
      <c r="I107" s="29"/>
      <c r="J107" s="60"/>
      <c r="K107" s="29"/>
      <c r="L107" s="29"/>
      <c r="M107" s="12"/>
      <c r="N107" s="2"/>
      <c r="O107" s="2"/>
      <c r="P107" s="2"/>
      <c r="Q107" s="2"/>
    </row>
    <row r="108" thickTop="1" thickBot="1" ht="25" customHeight="1">
      <c r="A108" s="9"/>
      <c r="B108" s="1"/>
      <c r="C108" s="65">
        <v>9</v>
      </c>
      <c r="D108" s="1"/>
      <c r="E108" s="66" t="s">
        <v>169</v>
      </c>
      <c r="F108" s="1"/>
      <c r="G108" s="67" t="s">
        <v>152</v>
      </c>
      <c r="H108" s="68">
        <f>J102+J105</f>
        <v>0</v>
      </c>
      <c r="I108" s="67" t="s">
        <v>153</v>
      </c>
      <c r="J108" s="69">
        <f>(L108-H108)</f>
        <v>0</v>
      </c>
      <c r="K108" s="67" t="s">
        <v>154</v>
      </c>
      <c r="L108" s="70">
        <f>L102+L105</f>
        <v>0</v>
      </c>
      <c r="M108" s="12"/>
      <c r="N108" s="2"/>
      <c r="O108" s="2"/>
      <c r="P108" s="2"/>
      <c r="Q108" s="41">
        <f>0+Q102+Q105</f>
        <v>0</v>
      </c>
      <c r="R108" s="33">
        <f>0+R102+R105</f>
        <v>0</v>
      </c>
      <c r="S108" s="71">
        <f>Q108*(1+J108)+R108</f>
        <v>0</v>
      </c>
    </row>
    <row r="109" thickTop="1" thickBot="1" ht="25" customHeight="1">
      <c r="A109" s="9"/>
      <c r="B109" s="72"/>
      <c r="C109" s="72"/>
      <c r="D109" s="72"/>
      <c r="E109" s="73"/>
      <c r="F109" s="72"/>
      <c r="G109" s="74" t="s">
        <v>155</v>
      </c>
      <c r="H109" s="75">
        <f>J102+J105</f>
        <v>0</v>
      </c>
      <c r="I109" s="74" t="s">
        <v>156</v>
      </c>
      <c r="J109" s="76">
        <f>0+J108</f>
        <v>0</v>
      </c>
      <c r="K109" s="74" t="s">
        <v>157</v>
      </c>
      <c r="L109" s="77">
        <f>L102+L105</f>
        <v>0</v>
      </c>
      <c r="M109" s="12"/>
      <c r="N109" s="2"/>
      <c r="O109" s="2"/>
      <c r="P109" s="2"/>
      <c r="Q109" s="2"/>
    </row>
    <row r="110">
      <c r="A110" s="13"/>
      <c r="B110" s="4"/>
      <c r="C110" s="4"/>
      <c r="D110" s="4"/>
      <c r="E110" s="4"/>
      <c r="F110" s="4"/>
      <c r="G110" s="4"/>
      <c r="H110" s="78"/>
      <c r="I110" s="4"/>
      <c r="J110" s="78"/>
      <c r="K110" s="4"/>
      <c r="L110" s="4"/>
      <c r="M110" s="14"/>
      <c r="N110" s="2"/>
      <c r="O110" s="2"/>
      <c r="P110" s="2"/>
      <c r="Q110" s="2"/>
    </row>
    <row r="1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2"/>
      <c r="O111" s="2"/>
      <c r="P111" s="2"/>
      <c r="Q111" s="2"/>
    </row>
  </sheetData>
  <mergeCells count="67">
    <mergeCell ref="B41:L41"/>
    <mergeCell ref="B43:D43"/>
    <mergeCell ref="B44:D44"/>
    <mergeCell ref="B46:D46"/>
    <mergeCell ref="B47:D47"/>
    <mergeCell ref="B49:D49"/>
    <mergeCell ref="B50:D50"/>
    <mergeCell ref="B52:D52"/>
    <mergeCell ref="B53:D53"/>
    <mergeCell ref="B55:D55"/>
    <mergeCell ref="B56:D56"/>
    <mergeCell ref="B58:D58"/>
    <mergeCell ref="B59:D59"/>
    <mergeCell ref="B62:L62"/>
    <mergeCell ref="B64:D64"/>
    <mergeCell ref="B65:D65"/>
    <mergeCell ref="B70:D70"/>
    <mergeCell ref="B71:D71"/>
    <mergeCell ref="B73:D73"/>
    <mergeCell ref="B74:D74"/>
    <mergeCell ref="B76:D76"/>
    <mergeCell ref="B77:D77"/>
    <mergeCell ref="B79:D79"/>
    <mergeCell ref="B80:D80"/>
    <mergeCell ref="B82:D82"/>
    <mergeCell ref="B83:D83"/>
    <mergeCell ref="B85:D85"/>
    <mergeCell ref="B86:D86"/>
    <mergeCell ref="B88:D88"/>
    <mergeCell ref="B89:D89"/>
    <mergeCell ref="B91:D91"/>
    <mergeCell ref="B92:D92"/>
    <mergeCell ref="B94:D94"/>
    <mergeCell ref="B95:D95"/>
    <mergeCell ref="B97:D97"/>
    <mergeCell ref="B98:D98"/>
    <mergeCell ref="B68:L68"/>
    <mergeCell ref="B103:D103"/>
    <mergeCell ref="B104:D104"/>
    <mergeCell ref="B106:D106"/>
    <mergeCell ref="B107:D107"/>
    <mergeCell ref="B101:L101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4:D34"/>
    <mergeCell ref="B35:D35"/>
    <mergeCell ref="B37:D37"/>
    <mergeCell ref="B38:D38"/>
    <mergeCell ref="B23:D23"/>
    <mergeCell ref="B24:D24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H37+H94+H100+H109+H127+H139+H169+H175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686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L37+L94+L100+L109+L127+L139+L169+L175</f>
        <v>0</v>
      </c>
      <c r="K11" s="1"/>
      <c r="L11" s="1"/>
      <c r="M11" s="12"/>
      <c r="N11" s="2"/>
      <c r="O11" s="2"/>
      <c r="P11" s="2"/>
      <c r="Q11" s="41">
        <f>IF(SUM(K20:K27)&gt;0,ROUND(SUM(S20:S27)/SUM(K20:K27)-1,8),0)</f>
        <v>0</v>
      </c>
      <c r="R11" s="33">
        <f>AVERAGE(J36,J93,J99,J108,J126,J138,J168,J174)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H37</f>
        <v>0</v>
      </c>
      <c r="L20" s="46">
        <f>L37</f>
        <v>0</v>
      </c>
      <c r="M20" s="12"/>
      <c r="N20" s="2"/>
      <c r="O20" s="2"/>
      <c r="P20" s="2"/>
      <c r="Q20" s="2"/>
      <c r="S20" s="33">
        <f>S36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H94</f>
        <v>0</v>
      </c>
      <c r="L21" s="46">
        <f>L94</f>
        <v>0</v>
      </c>
      <c r="M21" s="12"/>
      <c r="N21" s="2"/>
      <c r="O21" s="2"/>
      <c r="P21" s="2"/>
      <c r="Q21" s="2"/>
      <c r="S21" s="33">
        <f>S93</f>
        <v>0</v>
      </c>
    </row>
    <row r="22">
      <c r="A22" s="9"/>
      <c r="B22" s="44">
        <v>2</v>
      </c>
      <c r="C22" s="1"/>
      <c r="D22" s="1"/>
      <c r="E22" s="45" t="s">
        <v>166</v>
      </c>
      <c r="F22" s="1"/>
      <c r="G22" s="1"/>
      <c r="H22" s="1"/>
      <c r="I22" s="1"/>
      <c r="J22" s="1"/>
      <c r="K22" s="46">
        <f>H100</f>
        <v>0</v>
      </c>
      <c r="L22" s="46">
        <f>L100</f>
        <v>0</v>
      </c>
      <c r="M22" s="12"/>
      <c r="N22" s="2"/>
      <c r="O22" s="2"/>
      <c r="P22" s="2"/>
      <c r="Q22" s="2"/>
      <c r="S22" s="33">
        <f>S99</f>
        <v>0</v>
      </c>
    </row>
    <row r="23">
      <c r="A23" s="9"/>
      <c r="B23" s="44">
        <v>3</v>
      </c>
      <c r="C23" s="1"/>
      <c r="D23" s="1"/>
      <c r="E23" s="45" t="s">
        <v>687</v>
      </c>
      <c r="F23" s="1"/>
      <c r="G23" s="1"/>
      <c r="H23" s="1"/>
      <c r="I23" s="1"/>
      <c r="J23" s="1"/>
      <c r="K23" s="46">
        <f>H109</f>
        <v>0</v>
      </c>
      <c r="L23" s="46">
        <f>L109</f>
        <v>0</v>
      </c>
      <c r="M23" s="12"/>
      <c r="N23" s="2"/>
      <c r="O23" s="2"/>
      <c r="P23" s="2"/>
      <c r="Q23" s="2"/>
      <c r="S23" s="33">
        <f>S108</f>
        <v>0</v>
      </c>
    </row>
    <row r="24">
      <c r="A24" s="9"/>
      <c r="B24" s="44">
        <v>4</v>
      </c>
      <c r="C24" s="1"/>
      <c r="D24" s="1"/>
      <c r="E24" s="45" t="s">
        <v>602</v>
      </c>
      <c r="F24" s="1"/>
      <c r="G24" s="1"/>
      <c r="H24" s="1"/>
      <c r="I24" s="1"/>
      <c r="J24" s="1"/>
      <c r="K24" s="46">
        <f>H127</f>
        <v>0</v>
      </c>
      <c r="L24" s="46">
        <f>L127</f>
        <v>0</v>
      </c>
      <c r="M24" s="12"/>
      <c r="N24" s="2"/>
      <c r="O24" s="2"/>
      <c r="P24" s="2"/>
      <c r="Q24" s="2"/>
      <c r="S24" s="33">
        <f>S126</f>
        <v>0</v>
      </c>
    </row>
    <row r="25">
      <c r="A25" s="9"/>
      <c r="B25" s="44">
        <v>7</v>
      </c>
      <c r="C25" s="1"/>
      <c r="D25" s="1"/>
      <c r="E25" s="45" t="s">
        <v>688</v>
      </c>
      <c r="F25" s="1"/>
      <c r="G25" s="1"/>
      <c r="H25" s="1"/>
      <c r="I25" s="1"/>
      <c r="J25" s="1"/>
      <c r="K25" s="46">
        <f>H139</f>
        <v>0</v>
      </c>
      <c r="L25" s="46">
        <f>L139</f>
        <v>0</v>
      </c>
      <c r="M25" s="79"/>
      <c r="N25" s="2"/>
      <c r="O25" s="2"/>
      <c r="P25" s="2"/>
      <c r="Q25" s="2"/>
      <c r="S25" s="33">
        <f>S138</f>
        <v>0</v>
      </c>
    </row>
    <row r="26">
      <c r="A26" s="9"/>
      <c r="B26" s="44">
        <v>8</v>
      </c>
      <c r="C26" s="1"/>
      <c r="D26" s="1"/>
      <c r="E26" s="45" t="s">
        <v>168</v>
      </c>
      <c r="F26" s="1"/>
      <c r="G26" s="1"/>
      <c r="H26" s="1"/>
      <c r="I26" s="1"/>
      <c r="J26" s="1"/>
      <c r="K26" s="46">
        <f>H169</f>
        <v>0</v>
      </c>
      <c r="L26" s="46">
        <f>L169</f>
        <v>0</v>
      </c>
      <c r="M26" s="79"/>
      <c r="N26" s="2"/>
      <c r="O26" s="2"/>
      <c r="P26" s="2"/>
      <c r="Q26" s="2"/>
      <c r="S26" s="33">
        <f>S168</f>
        <v>0</v>
      </c>
    </row>
    <row r="27">
      <c r="A27" s="9"/>
      <c r="B27" s="44">
        <v>9</v>
      </c>
      <c r="C27" s="1"/>
      <c r="D27" s="1"/>
      <c r="E27" s="45" t="s">
        <v>169</v>
      </c>
      <c r="F27" s="1"/>
      <c r="G27" s="1"/>
      <c r="H27" s="1"/>
      <c r="I27" s="1"/>
      <c r="J27" s="1"/>
      <c r="K27" s="46">
        <f>H175</f>
        <v>0</v>
      </c>
      <c r="L27" s="46">
        <f>L175</f>
        <v>0</v>
      </c>
      <c r="M27" s="79"/>
      <c r="N27" s="2"/>
      <c r="O27" s="2"/>
      <c r="P27" s="2"/>
      <c r="Q27" s="2"/>
      <c r="S27" s="33">
        <f>S174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80"/>
      <c r="N28" s="2"/>
      <c r="O28" s="2"/>
      <c r="P28" s="2"/>
      <c r="Q28" s="2"/>
    </row>
    <row r="29" ht="14" customHeight="1">
      <c r="A29" s="4"/>
      <c r="B29" s="36" t="s">
        <v>118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1"/>
      <c r="N30" s="2"/>
      <c r="O30" s="2"/>
      <c r="P30" s="2"/>
      <c r="Q30" s="2"/>
    </row>
    <row r="31" ht="18" customHeight="1">
      <c r="A31" s="9"/>
      <c r="B31" s="42" t="s">
        <v>119</v>
      </c>
      <c r="C31" s="42" t="s">
        <v>115</v>
      </c>
      <c r="D31" s="42" t="s">
        <v>120</v>
      </c>
      <c r="E31" s="42" t="s">
        <v>116</v>
      </c>
      <c r="F31" s="42" t="s">
        <v>121</v>
      </c>
      <c r="G31" s="43" t="s">
        <v>122</v>
      </c>
      <c r="H31" s="22" t="s">
        <v>123</v>
      </c>
      <c r="I31" s="22" t="s">
        <v>124</v>
      </c>
      <c r="J31" s="22" t="s">
        <v>17</v>
      </c>
      <c r="K31" s="43" t="s">
        <v>125</v>
      </c>
      <c r="L31" s="22" t="s">
        <v>18</v>
      </c>
      <c r="M31" s="79"/>
      <c r="N31" s="2"/>
      <c r="O31" s="2"/>
      <c r="P31" s="2"/>
      <c r="Q31" s="2"/>
    </row>
    <row r="32" ht="40" customHeight="1">
      <c r="A32" s="9"/>
      <c r="B32" s="47" t="s">
        <v>126</v>
      </c>
      <c r="C32" s="1"/>
      <c r="D32" s="1"/>
      <c r="E32" s="1"/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>
      <c r="A33" s="9"/>
      <c r="B33" s="49">
        <v>1</v>
      </c>
      <c r="C33" s="50" t="s">
        <v>170</v>
      </c>
      <c r="D33" s="50" t="s">
        <v>7</v>
      </c>
      <c r="E33" s="50" t="s">
        <v>171</v>
      </c>
      <c r="F33" s="50" t="s">
        <v>7</v>
      </c>
      <c r="G33" s="51" t="s">
        <v>172</v>
      </c>
      <c r="H33" s="52">
        <v>285.75099999999998</v>
      </c>
      <c r="I33" s="24">
        <f>ROUND(0,2)</f>
        <v>0</v>
      </c>
      <c r="J33" s="53">
        <f>ROUND(I33*H33,2)</f>
        <v>0</v>
      </c>
      <c r="K33" s="54">
        <v>0.20999999999999999</v>
      </c>
      <c r="L33" s="55">
        <f>IF(ISNUMBER(K33),ROUND(J33*(K33+1),2),0)</f>
        <v>0</v>
      </c>
      <c r="M33" s="12"/>
      <c r="N33" s="2"/>
      <c r="O33" s="2"/>
      <c r="P33" s="2"/>
      <c r="Q33" s="41">
        <f>IF(ISNUMBER(K33),IF(H33&gt;0,IF(I33&gt;0,J33,0),0),0)</f>
        <v>0</v>
      </c>
      <c r="R33" s="33">
        <f>IF(ISNUMBER(K33)=FALSE,J33,0)</f>
        <v>0</v>
      </c>
    </row>
    <row r="34">
      <c r="A34" s="9"/>
      <c r="B34" s="56" t="s">
        <v>130</v>
      </c>
      <c r="C34" s="1"/>
      <c r="D34" s="1"/>
      <c r="E34" s="57" t="s">
        <v>603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132</v>
      </c>
      <c r="C35" s="29"/>
      <c r="D35" s="29"/>
      <c r="E35" s="59" t="s">
        <v>689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 thickBot="1" ht="25" customHeight="1">
      <c r="A36" s="9"/>
      <c r="B36" s="1"/>
      <c r="C36" s="65">
        <v>0</v>
      </c>
      <c r="D36" s="1"/>
      <c r="E36" s="66" t="s">
        <v>117</v>
      </c>
      <c r="F36" s="1"/>
      <c r="G36" s="67" t="s">
        <v>152</v>
      </c>
      <c r="H36" s="68">
        <f>0+J33</f>
        <v>0</v>
      </c>
      <c r="I36" s="67" t="s">
        <v>153</v>
      </c>
      <c r="J36" s="69">
        <f>(L36-H36)</f>
        <v>0</v>
      </c>
      <c r="K36" s="67" t="s">
        <v>154</v>
      </c>
      <c r="L36" s="70">
        <f>0+L33</f>
        <v>0</v>
      </c>
      <c r="M36" s="12"/>
      <c r="N36" s="2"/>
      <c r="O36" s="2"/>
      <c r="P36" s="2"/>
      <c r="Q36" s="41">
        <f>0+Q33</f>
        <v>0</v>
      </c>
      <c r="R36" s="33">
        <f>0+R33</f>
        <v>0</v>
      </c>
      <c r="S36" s="71">
        <f>Q36*(1+J36)+R36</f>
        <v>0</v>
      </c>
    </row>
    <row r="37" thickTop="1" thickBot="1" ht="25" customHeight="1">
      <c r="A37" s="9"/>
      <c r="B37" s="72"/>
      <c r="C37" s="72"/>
      <c r="D37" s="72"/>
      <c r="E37" s="73"/>
      <c r="F37" s="72"/>
      <c r="G37" s="74" t="s">
        <v>155</v>
      </c>
      <c r="H37" s="75">
        <f>0+J33</f>
        <v>0</v>
      </c>
      <c r="I37" s="74" t="s">
        <v>156</v>
      </c>
      <c r="J37" s="76">
        <f>0+J36</f>
        <v>0</v>
      </c>
      <c r="K37" s="74" t="s">
        <v>157</v>
      </c>
      <c r="L37" s="77">
        <f>0+L33</f>
        <v>0</v>
      </c>
      <c r="M37" s="12"/>
      <c r="N37" s="2"/>
      <c r="O37" s="2"/>
      <c r="P37" s="2"/>
      <c r="Q37" s="2"/>
    </row>
    <row r="38" ht="40" customHeight="1">
      <c r="A38" s="9"/>
      <c r="B38" s="82" t="s">
        <v>197</v>
      </c>
      <c r="C38" s="1"/>
      <c r="D38" s="1"/>
      <c r="E38" s="1"/>
      <c r="F38" s="1"/>
      <c r="G38" s="1"/>
      <c r="H38" s="48"/>
      <c r="I38" s="1"/>
      <c r="J38" s="48"/>
      <c r="K38" s="1"/>
      <c r="L38" s="1"/>
      <c r="M38" s="12"/>
      <c r="N38" s="2"/>
      <c r="O38" s="2"/>
      <c r="P38" s="2"/>
      <c r="Q38" s="2"/>
    </row>
    <row r="39">
      <c r="A39" s="9"/>
      <c r="B39" s="49">
        <v>2</v>
      </c>
      <c r="C39" s="50" t="s">
        <v>690</v>
      </c>
      <c r="D39" s="50" t="s">
        <v>7</v>
      </c>
      <c r="E39" s="50" t="s">
        <v>691</v>
      </c>
      <c r="F39" s="50" t="s">
        <v>7</v>
      </c>
      <c r="G39" s="51" t="s">
        <v>172</v>
      </c>
      <c r="H39" s="52">
        <v>8.9309999999999992</v>
      </c>
      <c r="I39" s="24">
        <f>ROUND(0,2)</f>
        <v>0</v>
      </c>
      <c r="J39" s="53">
        <f>ROUND(I39*H39,2)</f>
        <v>0</v>
      </c>
      <c r="K39" s="54">
        <v>0.20999999999999999</v>
      </c>
      <c r="L39" s="55">
        <f>IF(ISNUMBER(K39),ROUND(J39*(K39+1),2),0)</f>
        <v>0</v>
      </c>
      <c r="M39" s="12"/>
      <c r="N39" s="2"/>
      <c r="O39" s="2"/>
      <c r="P39" s="2"/>
      <c r="Q39" s="41">
        <f>IF(ISNUMBER(K39),IF(H39&gt;0,IF(I39&gt;0,J39,0),0),0)</f>
        <v>0</v>
      </c>
      <c r="R39" s="33">
        <f>IF(ISNUMBER(K39)=FALSE,J39,0)</f>
        <v>0</v>
      </c>
    </row>
    <row r="40">
      <c r="A40" s="9"/>
      <c r="B40" s="56" t="s">
        <v>130</v>
      </c>
      <c r="C40" s="1"/>
      <c r="D40" s="1"/>
      <c r="E40" s="57" t="s">
        <v>7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 thickBot="1">
      <c r="A41" s="9"/>
      <c r="B41" s="58" t="s">
        <v>132</v>
      </c>
      <c r="C41" s="29"/>
      <c r="D41" s="29"/>
      <c r="E41" s="59" t="s">
        <v>692</v>
      </c>
      <c r="F41" s="29"/>
      <c r="G41" s="29"/>
      <c r="H41" s="60"/>
      <c r="I41" s="29"/>
      <c r="J41" s="60"/>
      <c r="K41" s="29"/>
      <c r="L41" s="29"/>
      <c r="M41" s="12"/>
      <c r="N41" s="2"/>
      <c r="O41" s="2"/>
      <c r="P41" s="2"/>
      <c r="Q41" s="2"/>
    </row>
    <row r="42" thickTop="1">
      <c r="A42" s="9"/>
      <c r="B42" s="49">
        <v>3</v>
      </c>
      <c r="C42" s="50" t="s">
        <v>245</v>
      </c>
      <c r="D42" s="50" t="s">
        <v>179</v>
      </c>
      <c r="E42" s="50" t="s">
        <v>246</v>
      </c>
      <c r="F42" s="50" t="s">
        <v>7</v>
      </c>
      <c r="G42" s="51" t="s">
        <v>172</v>
      </c>
      <c r="H42" s="61">
        <v>391.99400000000003</v>
      </c>
      <c r="I42" s="35">
        <f>ROUND(0,2)</f>
        <v>0</v>
      </c>
      <c r="J42" s="62">
        <f>ROUND(I42*H42,2)</f>
        <v>0</v>
      </c>
      <c r="K42" s="63">
        <v>0.20999999999999999</v>
      </c>
      <c r="L42" s="64">
        <f>IF(ISNUMBER(K42),ROUND(J42*(K42+1),2),0)</f>
        <v>0</v>
      </c>
      <c r="M42" s="12"/>
      <c r="N42" s="2"/>
      <c r="O42" s="2"/>
      <c r="P42" s="2"/>
      <c r="Q42" s="41">
        <f>IF(ISNUMBER(K42),IF(H42&gt;0,IF(I42&gt;0,J42,0),0),0)</f>
        <v>0</v>
      </c>
      <c r="R42" s="33">
        <f>IF(ISNUMBER(K42)=FALSE,J42,0)</f>
        <v>0</v>
      </c>
    </row>
    <row r="43">
      <c r="A43" s="9"/>
      <c r="B43" s="56" t="s">
        <v>130</v>
      </c>
      <c r="C43" s="1"/>
      <c r="D43" s="1"/>
      <c r="E43" s="57" t="s">
        <v>693</v>
      </c>
      <c r="F43" s="1"/>
      <c r="G43" s="1"/>
      <c r="H43" s="48"/>
      <c r="I43" s="1"/>
      <c r="J43" s="48"/>
      <c r="K43" s="1"/>
      <c r="L43" s="1"/>
      <c r="M43" s="12"/>
      <c r="N43" s="2"/>
      <c r="O43" s="2"/>
      <c r="P43" s="2"/>
      <c r="Q43" s="2"/>
    </row>
    <row r="44" thickBot="1">
      <c r="A44" s="9"/>
      <c r="B44" s="58" t="s">
        <v>132</v>
      </c>
      <c r="C44" s="29"/>
      <c r="D44" s="29"/>
      <c r="E44" s="59" t="s">
        <v>694</v>
      </c>
      <c r="F44" s="29"/>
      <c r="G44" s="29"/>
      <c r="H44" s="60"/>
      <c r="I44" s="29"/>
      <c r="J44" s="60"/>
      <c r="K44" s="29"/>
      <c r="L44" s="29"/>
      <c r="M44" s="12"/>
      <c r="N44" s="2"/>
      <c r="O44" s="2"/>
      <c r="P44" s="2"/>
      <c r="Q44" s="2"/>
    </row>
    <row r="45" thickTop="1">
      <c r="A45" s="9"/>
      <c r="B45" s="49">
        <v>4</v>
      </c>
      <c r="C45" s="50" t="s">
        <v>245</v>
      </c>
      <c r="D45" s="50" t="s">
        <v>183</v>
      </c>
      <c r="E45" s="50" t="s">
        <v>246</v>
      </c>
      <c r="F45" s="50" t="s">
        <v>7</v>
      </c>
      <c r="G45" s="51" t="s">
        <v>172</v>
      </c>
      <c r="H45" s="61">
        <v>8.9309999999999992</v>
      </c>
      <c r="I45" s="35">
        <f>ROUND(0,2)</f>
        <v>0</v>
      </c>
      <c r="J45" s="62">
        <f>ROUND(I45*H45,2)</f>
        <v>0</v>
      </c>
      <c r="K45" s="63">
        <v>0.20999999999999999</v>
      </c>
      <c r="L45" s="64">
        <f>IF(ISNUMBER(K45),ROUND(J45*(K45+1),2),0)</f>
        <v>0</v>
      </c>
      <c r="M45" s="12"/>
      <c r="N45" s="2"/>
      <c r="O45" s="2"/>
      <c r="P45" s="2"/>
      <c r="Q45" s="41">
        <f>IF(ISNUMBER(K45),IF(H45&gt;0,IF(I45&gt;0,J45,0),0),0)</f>
        <v>0</v>
      </c>
      <c r="R45" s="33">
        <f>IF(ISNUMBER(K45)=FALSE,J45,0)</f>
        <v>0</v>
      </c>
    </row>
    <row r="46">
      <c r="A46" s="9"/>
      <c r="B46" s="56" t="s">
        <v>130</v>
      </c>
      <c r="C46" s="1"/>
      <c r="D46" s="1"/>
      <c r="E46" s="57" t="s">
        <v>695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132</v>
      </c>
      <c r="C47" s="29"/>
      <c r="D47" s="29"/>
      <c r="E47" s="59" t="s">
        <v>696</v>
      </c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>
      <c r="A48" s="9"/>
      <c r="B48" s="49">
        <v>5</v>
      </c>
      <c r="C48" s="50" t="s">
        <v>697</v>
      </c>
      <c r="D48" s="50" t="s">
        <v>7</v>
      </c>
      <c r="E48" s="50" t="s">
        <v>698</v>
      </c>
      <c r="F48" s="50" t="s">
        <v>7</v>
      </c>
      <c r="G48" s="51" t="s">
        <v>172</v>
      </c>
      <c r="H48" s="61">
        <v>120.89700000000001</v>
      </c>
      <c r="I48" s="35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1">
        <f>IF(ISNUMBER(K48),IF(H48&gt;0,IF(I48&gt;0,J48,0),0),0)</f>
        <v>0</v>
      </c>
      <c r="R48" s="33">
        <f>IF(ISNUMBER(K48)=FALSE,J48,0)</f>
        <v>0</v>
      </c>
    </row>
    <row r="49">
      <c r="A49" s="9"/>
      <c r="B49" s="56" t="s">
        <v>130</v>
      </c>
      <c r="C49" s="1"/>
      <c r="D49" s="1"/>
      <c r="E49" s="57" t="s">
        <v>7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 thickBot="1">
      <c r="A50" s="9"/>
      <c r="B50" s="58" t="s">
        <v>132</v>
      </c>
      <c r="C50" s="29"/>
      <c r="D50" s="29"/>
      <c r="E50" s="59" t="s">
        <v>699</v>
      </c>
      <c r="F50" s="29"/>
      <c r="G50" s="29"/>
      <c r="H50" s="60"/>
      <c r="I50" s="29"/>
      <c r="J50" s="60"/>
      <c r="K50" s="29"/>
      <c r="L50" s="29"/>
      <c r="M50" s="12"/>
      <c r="N50" s="2"/>
      <c r="O50" s="2"/>
      <c r="P50" s="2"/>
      <c r="Q50" s="2"/>
    </row>
    <row r="51" thickTop="1">
      <c r="A51" s="9"/>
      <c r="B51" s="49">
        <v>6</v>
      </c>
      <c r="C51" s="50" t="s">
        <v>700</v>
      </c>
      <c r="D51" s="50" t="s">
        <v>7</v>
      </c>
      <c r="E51" s="50" t="s">
        <v>701</v>
      </c>
      <c r="F51" s="50" t="s">
        <v>7</v>
      </c>
      <c r="G51" s="51" t="s">
        <v>172</v>
      </c>
      <c r="H51" s="61">
        <v>48.646999999999998</v>
      </c>
      <c r="I51" s="35">
        <f>ROUND(0,2)</f>
        <v>0</v>
      </c>
      <c r="J51" s="62">
        <f>ROUND(I51*H51,2)</f>
        <v>0</v>
      </c>
      <c r="K51" s="63">
        <v>0.20999999999999999</v>
      </c>
      <c r="L51" s="64">
        <f>IF(ISNUMBER(K51),ROUND(J51*(K51+1),2),0)</f>
        <v>0</v>
      </c>
      <c r="M51" s="12"/>
      <c r="N51" s="2"/>
      <c r="O51" s="2"/>
      <c r="P51" s="2"/>
      <c r="Q51" s="41">
        <f>IF(ISNUMBER(K51),IF(H51&gt;0,IF(I51&gt;0,J51,0),0),0)</f>
        <v>0</v>
      </c>
      <c r="R51" s="33">
        <f>IF(ISNUMBER(K51)=FALSE,J51,0)</f>
        <v>0</v>
      </c>
    </row>
    <row r="52">
      <c r="A52" s="9"/>
      <c r="B52" s="56" t="s">
        <v>130</v>
      </c>
      <c r="C52" s="1"/>
      <c r="D52" s="1"/>
      <c r="E52" s="57" t="s">
        <v>7</v>
      </c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 thickBot="1">
      <c r="A53" s="9"/>
      <c r="B53" s="58" t="s">
        <v>132</v>
      </c>
      <c r="C53" s="29"/>
      <c r="D53" s="29"/>
      <c r="E53" s="59" t="s">
        <v>702</v>
      </c>
      <c r="F53" s="29"/>
      <c r="G53" s="29"/>
      <c r="H53" s="60"/>
      <c r="I53" s="29"/>
      <c r="J53" s="60"/>
      <c r="K53" s="29"/>
      <c r="L53" s="29"/>
      <c r="M53" s="12"/>
      <c r="N53" s="2"/>
      <c r="O53" s="2"/>
      <c r="P53" s="2"/>
      <c r="Q53" s="2"/>
    </row>
    <row r="54" thickTop="1">
      <c r="A54" s="9"/>
      <c r="B54" s="49">
        <v>7</v>
      </c>
      <c r="C54" s="50" t="s">
        <v>703</v>
      </c>
      <c r="D54" s="50" t="s">
        <v>7</v>
      </c>
      <c r="E54" s="50" t="s">
        <v>704</v>
      </c>
      <c r="F54" s="50" t="s">
        <v>7</v>
      </c>
      <c r="G54" s="51" t="s">
        <v>172</v>
      </c>
      <c r="H54" s="61">
        <v>48.646999999999998</v>
      </c>
      <c r="I54" s="35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1">
        <f>IF(ISNUMBER(K54),IF(H54&gt;0,IF(I54&gt;0,J54,0),0),0)</f>
        <v>0</v>
      </c>
      <c r="R54" s="33">
        <f>IF(ISNUMBER(K54)=FALSE,J54,0)</f>
        <v>0</v>
      </c>
    </row>
    <row r="55">
      <c r="A55" s="9"/>
      <c r="B55" s="56" t="s">
        <v>130</v>
      </c>
      <c r="C55" s="1"/>
      <c r="D55" s="1"/>
      <c r="E55" s="57" t="s">
        <v>7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 thickBot="1">
      <c r="A56" s="9"/>
      <c r="B56" s="58" t="s">
        <v>132</v>
      </c>
      <c r="C56" s="29"/>
      <c r="D56" s="29"/>
      <c r="E56" s="59" t="s">
        <v>705</v>
      </c>
      <c r="F56" s="29"/>
      <c r="G56" s="29"/>
      <c r="H56" s="60"/>
      <c r="I56" s="29"/>
      <c r="J56" s="60"/>
      <c r="K56" s="29"/>
      <c r="L56" s="29"/>
      <c r="M56" s="12"/>
      <c r="N56" s="2"/>
      <c r="O56" s="2"/>
      <c r="P56" s="2"/>
      <c r="Q56" s="2"/>
    </row>
    <row r="57" thickTop="1">
      <c r="A57" s="9"/>
      <c r="B57" s="49">
        <v>8</v>
      </c>
      <c r="C57" s="50" t="s">
        <v>706</v>
      </c>
      <c r="D57" s="50" t="s">
        <v>7</v>
      </c>
      <c r="E57" s="50" t="s">
        <v>707</v>
      </c>
      <c r="F57" s="50" t="s">
        <v>7</v>
      </c>
      <c r="G57" s="51" t="s">
        <v>172</v>
      </c>
      <c r="H57" s="61">
        <v>23.106999999999999</v>
      </c>
      <c r="I57" s="35">
        <f>ROUND(0,2)</f>
        <v>0</v>
      </c>
      <c r="J57" s="62">
        <f>ROUND(I57*H57,2)</f>
        <v>0</v>
      </c>
      <c r="K57" s="63">
        <v>0.20999999999999999</v>
      </c>
      <c r="L57" s="64">
        <f>IF(ISNUMBER(K57),ROUND(J57*(K57+1),2),0)</f>
        <v>0</v>
      </c>
      <c r="M57" s="12"/>
      <c r="N57" s="2"/>
      <c r="O57" s="2"/>
      <c r="P57" s="2"/>
      <c r="Q57" s="41">
        <f>IF(ISNUMBER(K57),IF(H57&gt;0,IF(I57&gt;0,J57,0),0),0)</f>
        <v>0</v>
      </c>
      <c r="R57" s="33">
        <f>IF(ISNUMBER(K57)=FALSE,J57,0)</f>
        <v>0</v>
      </c>
    </row>
    <row r="58">
      <c r="A58" s="9"/>
      <c r="B58" s="56" t="s">
        <v>130</v>
      </c>
      <c r="C58" s="1"/>
      <c r="D58" s="1"/>
      <c r="E58" s="57" t="s">
        <v>7</v>
      </c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 thickBot="1">
      <c r="A59" s="9"/>
      <c r="B59" s="58" t="s">
        <v>132</v>
      </c>
      <c r="C59" s="29"/>
      <c r="D59" s="29"/>
      <c r="E59" s="59" t="s">
        <v>708</v>
      </c>
      <c r="F59" s="29"/>
      <c r="G59" s="29"/>
      <c r="H59" s="60"/>
      <c r="I59" s="29"/>
      <c r="J59" s="60"/>
      <c r="K59" s="29"/>
      <c r="L59" s="29"/>
      <c r="M59" s="12"/>
      <c r="N59" s="2"/>
      <c r="O59" s="2"/>
      <c r="P59" s="2"/>
      <c r="Q59" s="2"/>
    </row>
    <row r="60" thickTop="1">
      <c r="A60" s="9"/>
      <c r="B60" s="49">
        <v>9</v>
      </c>
      <c r="C60" s="50" t="s">
        <v>607</v>
      </c>
      <c r="D60" s="50" t="s">
        <v>7</v>
      </c>
      <c r="E60" s="50" t="s">
        <v>608</v>
      </c>
      <c r="F60" s="50" t="s">
        <v>7</v>
      </c>
      <c r="G60" s="51" t="s">
        <v>172</v>
      </c>
      <c r="H60" s="61">
        <v>222.45099999999999</v>
      </c>
      <c r="I60" s="35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1">
        <f>IF(ISNUMBER(K60),IF(H60&gt;0,IF(I60&gt;0,J60,0),0),0)</f>
        <v>0</v>
      </c>
      <c r="R60" s="33">
        <f>IF(ISNUMBER(K60)=FALSE,J60,0)</f>
        <v>0</v>
      </c>
    </row>
    <row r="61">
      <c r="A61" s="9"/>
      <c r="B61" s="56" t="s">
        <v>130</v>
      </c>
      <c r="C61" s="1"/>
      <c r="D61" s="1"/>
      <c r="E61" s="57" t="s">
        <v>7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 thickBot="1">
      <c r="A62" s="9"/>
      <c r="B62" s="58" t="s">
        <v>132</v>
      </c>
      <c r="C62" s="29"/>
      <c r="D62" s="29"/>
      <c r="E62" s="59" t="s">
        <v>709</v>
      </c>
      <c r="F62" s="29"/>
      <c r="G62" s="29"/>
      <c r="H62" s="60"/>
      <c r="I62" s="29"/>
      <c r="J62" s="60"/>
      <c r="K62" s="29"/>
      <c r="L62" s="29"/>
      <c r="M62" s="12"/>
      <c r="N62" s="2"/>
      <c r="O62" s="2"/>
      <c r="P62" s="2"/>
      <c r="Q62" s="2"/>
    </row>
    <row r="63" thickTop="1">
      <c r="A63" s="9"/>
      <c r="B63" s="49">
        <v>10</v>
      </c>
      <c r="C63" s="50" t="s">
        <v>610</v>
      </c>
      <c r="D63" s="50" t="s">
        <v>7</v>
      </c>
      <c r="E63" s="50" t="s">
        <v>611</v>
      </c>
      <c r="F63" s="50" t="s">
        <v>7</v>
      </c>
      <c r="G63" s="51" t="s">
        <v>172</v>
      </c>
      <c r="H63" s="61">
        <v>222.45099999999999</v>
      </c>
      <c r="I63" s="35">
        <f>ROUND(0,2)</f>
        <v>0</v>
      </c>
      <c r="J63" s="62">
        <f>ROUND(I63*H63,2)</f>
        <v>0</v>
      </c>
      <c r="K63" s="63">
        <v>0.20999999999999999</v>
      </c>
      <c r="L63" s="64">
        <f>IF(ISNUMBER(K63),ROUND(J63*(K63+1),2),0)</f>
        <v>0</v>
      </c>
      <c r="M63" s="12"/>
      <c r="N63" s="2"/>
      <c r="O63" s="2"/>
      <c r="P63" s="2"/>
      <c r="Q63" s="41">
        <f>IF(ISNUMBER(K63),IF(H63&gt;0,IF(I63&gt;0,J63,0),0),0)</f>
        <v>0</v>
      </c>
      <c r="R63" s="33">
        <f>IF(ISNUMBER(K63)=FALSE,J63,0)</f>
        <v>0</v>
      </c>
    </row>
    <row r="64">
      <c r="A64" s="9"/>
      <c r="B64" s="56" t="s">
        <v>130</v>
      </c>
      <c r="C64" s="1"/>
      <c r="D64" s="1"/>
      <c r="E64" s="57" t="s">
        <v>7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 thickBot="1">
      <c r="A65" s="9"/>
      <c r="B65" s="58" t="s">
        <v>132</v>
      </c>
      <c r="C65" s="29"/>
      <c r="D65" s="29"/>
      <c r="E65" s="59" t="s">
        <v>710</v>
      </c>
      <c r="F65" s="29"/>
      <c r="G65" s="29"/>
      <c r="H65" s="60"/>
      <c r="I65" s="29"/>
      <c r="J65" s="60"/>
      <c r="K65" s="29"/>
      <c r="L65" s="29"/>
      <c r="M65" s="12"/>
      <c r="N65" s="2"/>
      <c r="O65" s="2"/>
      <c r="P65" s="2"/>
      <c r="Q65" s="2"/>
    </row>
    <row r="66" thickTop="1">
      <c r="A66" s="9"/>
      <c r="B66" s="49">
        <v>11</v>
      </c>
      <c r="C66" s="50" t="s">
        <v>711</v>
      </c>
      <c r="D66" s="50" t="s">
        <v>7</v>
      </c>
      <c r="E66" s="50" t="s">
        <v>712</v>
      </c>
      <c r="F66" s="50" t="s">
        <v>7</v>
      </c>
      <c r="G66" s="51" t="s">
        <v>172</v>
      </c>
      <c r="H66" s="61">
        <v>105.664</v>
      </c>
      <c r="I66" s="35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1">
        <f>IF(ISNUMBER(K66),IF(H66&gt;0,IF(I66&gt;0,J66,0),0),0)</f>
        <v>0</v>
      </c>
      <c r="R66" s="33">
        <f>IF(ISNUMBER(K66)=FALSE,J66,0)</f>
        <v>0</v>
      </c>
    </row>
    <row r="67">
      <c r="A67" s="9"/>
      <c r="B67" s="56" t="s">
        <v>130</v>
      </c>
      <c r="C67" s="1"/>
      <c r="D67" s="1"/>
      <c r="E67" s="57" t="s">
        <v>7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 thickBot="1">
      <c r="A68" s="9"/>
      <c r="B68" s="58" t="s">
        <v>132</v>
      </c>
      <c r="C68" s="29"/>
      <c r="D68" s="29"/>
      <c r="E68" s="59" t="s">
        <v>713</v>
      </c>
      <c r="F68" s="29"/>
      <c r="G68" s="29"/>
      <c r="H68" s="60"/>
      <c r="I68" s="29"/>
      <c r="J68" s="60"/>
      <c r="K68" s="29"/>
      <c r="L68" s="29"/>
      <c r="M68" s="12"/>
      <c r="N68" s="2"/>
      <c r="O68" s="2"/>
      <c r="P68" s="2"/>
      <c r="Q68" s="2"/>
    </row>
    <row r="69" thickTop="1">
      <c r="A69" s="9"/>
      <c r="B69" s="49">
        <v>12</v>
      </c>
      <c r="C69" s="50" t="s">
        <v>714</v>
      </c>
      <c r="D69" s="50" t="s">
        <v>7</v>
      </c>
      <c r="E69" s="50" t="s">
        <v>715</v>
      </c>
      <c r="F69" s="50" t="s">
        <v>7</v>
      </c>
      <c r="G69" s="51" t="s">
        <v>172</v>
      </c>
      <c r="H69" s="61">
        <v>6.7779999999999996</v>
      </c>
      <c r="I69" s="35">
        <f>ROUND(0,2)</f>
        <v>0</v>
      </c>
      <c r="J69" s="62">
        <f>ROUND(I69*H69,2)</f>
        <v>0</v>
      </c>
      <c r="K69" s="63">
        <v>0.20999999999999999</v>
      </c>
      <c r="L69" s="64">
        <f>IF(ISNUMBER(K69),ROUND(J69*(K69+1),2),0)</f>
        <v>0</v>
      </c>
      <c r="M69" s="12"/>
      <c r="N69" s="2"/>
      <c r="O69" s="2"/>
      <c r="P69" s="2"/>
      <c r="Q69" s="41">
        <f>IF(ISNUMBER(K69),IF(H69&gt;0,IF(I69&gt;0,J69,0),0),0)</f>
        <v>0</v>
      </c>
      <c r="R69" s="33">
        <f>IF(ISNUMBER(K69)=FALSE,J69,0)</f>
        <v>0</v>
      </c>
    </row>
    <row r="70">
      <c r="A70" s="9"/>
      <c r="B70" s="56" t="s">
        <v>130</v>
      </c>
      <c r="C70" s="1"/>
      <c r="D70" s="1"/>
      <c r="E70" s="57" t="s">
        <v>7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 thickBot="1">
      <c r="A71" s="9"/>
      <c r="B71" s="58" t="s">
        <v>132</v>
      </c>
      <c r="C71" s="29"/>
      <c r="D71" s="29"/>
      <c r="E71" s="59" t="s">
        <v>716</v>
      </c>
      <c r="F71" s="29"/>
      <c r="G71" s="29"/>
      <c r="H71" s="60"/>
      <c r="I71" s="29"/>
      <c r="J71" s="60"/>
      <c r="K71" s="29"/>
      <c r="L71" s="29"/>
      <c r="M71" s="12"/>
      <c r="N71" s="2"/>
      <c r="O71" s="2"/>
      <c r="P71" s="2"/>
      <c r="Q71" s="2"/>
    </row>
    <row r="72" thickTop="1">
      <c r="A72" s="9"/>
      <c r="B72" s="49">
        <v>13</v>
      </c>
      <c r="C72" s="50" t="s">
        <v>257</v>
      </c>
      <c r="D72" s="50" t="s">
        <v>7</v>
      </c>
      <c r="E72" s="50" t="s">
        <v>258</v>
      </c>
      <c r="F72" s="50" t="s">
        <v>7</v>
      </c>
      <c r="G72" s="51" t="s">
        <v>172</v>
      </c>
      <c r="H72" s="61">
        <v>686.67600000000004</v>
      </c>
      <c r="I72" s="35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1">
        <f>IF(ISNUMBER(K72),IF(H72&gt;0,IF(I72&gt;0,J72,0),0),0)</f>
        <v>0</v>
      </c>
      <c r="R72" s="33">
        <f>IF(ISNUMBER(K72)=FALSE,J72,0)</f>
        <v>0</v>
      </c>
    </row>
    <row r="73">
      <c r="A73" s="9"/>
      <c r="B73" s="56" t="s">
        <v>130</v>
      </c>
      <c r="C73" s="1"/>
      <c r="D73" s="1"/>
      <c r="E73" s="57" t="s">
        <v>7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 thickBot="1">
      <c r="A74" s="9"/>
      <c r="B74" s="58" t="s">
        <v>132</v>
      </c>
      <c r="C74" s="29"/>
      <c r="D74" s="29"/>
      <c r="E74" s="59" t="s">
        <v>717</v>
      </c>
      <c r="F74" s="29"/>
      <c r="G74" s="29"/>
      <c r="H74" s="60"/>
      <c r="I74" s="29"/>
      <c r="J74" s="60"/>
      <c r="K74" s="29"/>
      <c r="L74" s="29"/>
      <c r="M74" s="12"/>
      <c r="N74" s="2"/>
      <c r="O74" s="2"/>
      <c r="P74" s="2"/>
      <c r="Q74" s="2"/>
    </row>
    <row r="75" thickTop="1">
      <c r="A75" s="9"/>
      <c r="B75" s="49">
        <v>14</v>
      </c>
      <c r="C75" s="50" t="s">
        <v>614</v>
      </c>
      <c r="D75" s="50" t="s">
        <v>7</v>
      </c>
      <c r="E75" s="50" t="s">
        <v>615</v>
      </c>
      <c r="F75" s="50" t="s">
        <v>7</v>
      </c>
      <c r="G75" s="51" t="s">
        <v>172</v>
      </c>
      <c r="H75" s="61">
        <v>391.99400000000003</v>
      </c>
      <c r="I75" s="35">
        <f>ROUND(0,2)</f>
        <v>0</v>
      </c>
      <c r="J75" s="62">
        <f>ROUND(I75*H75,2)</f>
        <v>0</v>
      </c>
      <c r="K75" s="63">
        <v>0.20999999999999999</v>
      </c>
      <c r="L75" s="64">
        <f>IF(ISNUMBER(K75),ROUND(J75*(K75+1),2),0)</f>
        <v>0</v>
      </c>
      <c r="M75" s="12"/>
      <c r="N75" s="2"/>
      <c r="O75" s="2"/>
      <c r="P75" s="2"/>
      <c r="Q75" s="41">
        <f>IF(ISNUMBER(K75),IF(H75&gt;0,IF(I75&gt;0,J75,0),0),0)</f>
        <v>0</v>
      </c>
      <c r="R75" s="33">
        <f>IF(ISNUMBER(K75)=FALSE,J75,0)</f>
        <v>0</v>
      </c>
    </row>
    <row r="76">
      <c r="A76" s="9"/>
      <c r="B76" s="56" t="s">
        <v>130</v>
      </c>
      <c r="C76" s="1"/>
      <c r="D76" s="1"/>
      <c r="E76" s="57" t="s">
        <v>7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 thickBot="1">
      <c r="A77" s="9"/>
      <c r="B77" s="58" t="s">
        <v>132</v>
      </c>
      <c r="C77" s="29"/>
      <c r="D77" s="29"/>
      <c r="E77" s="59" t="s">
        <v>718</v>
      </c>
      <c r="F77" s="29"/>
      <c r="G77" s="29"/>
      <c r="H77" s="60"/>
      <c r="I77" s="29"/>
      <c r="J77" s="60"/>
      <c r="K77" s="29"/>
      <c r="L77" s="29"/>
      <c r="M77" s="12"/>
      <c r="N77" s="2"/>
      <c r="O77" s="2"/>
      <c r="P77" s="2"/>
      <c r="Q77" s="2"/>
    </row>
    <row r="78" thickTop="1">
      <c r="A78" s="9"/>
      <c r="B78" s="49">
        <v>15</v>
      </c>
      <c r="C78" s="50" t="s">
        <v>617</v>
      </c>
      <c r="D78" s="50" t="s">
        <v>7</v>
      </c>
      <c r="E78" s="50" t="s">
        <v>618</v>
      </c>
      <c r="F78" s="50" t="s">
        <v>7</v>
      </c>
      <c r="G78" s="51" t="s">
        <v>172</v>
      </c>
      <c r="H78" s="61">
        <v>163.34700000000001</v>
      </c>
      <c r="I78" s="35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1">
        <f>IF(ISNUMBER(K78),IF(H78&gt;0,IF(I78&gt;0,J78,0),0),0)</f>
        <v>0</v>
      </c>
      <c r="R78" s="33">
        <f>IF(ISNUMBER(K78)=FALSE,J78,0)</f>
        <v>0</v>
      </c>
    </row>
    <row r="79">
      <c r="A79" s="9"/>
      <c r="B79" s="56" t="s">
        <v>130</v>
      </c>
      <c r="C79" s="1"/>
      <c r="D79" s="1"/>
      <c r="E79" s="57" t="s">
        <v>7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 thickBot="1">
      <c r="A80" s="9"/>
      <c r="B80" s="58" t="s">
        <v>132</v>
      </c>
      <c r="C80" s="29"/>
      <c r="D80" s="29"/>
      <c r="E80" s="59" t="s">
        <v>719</v>
      </c>
      <c r="F80" s="29"/>
      <c r="G80" s="29"/>
      <c r="H80" s="60"/>
      <c r="I80" s="29"/>
      <c r="J80" s="60"/>
      <c r="K80" s="29"/>
      <c r="L80" s="29"/>
      <c r="M80" s="12"/>
      <c r="N80" s="2"/>
      <c r="O80" s="2"/>
      <c r="P80" s="2"/>
      <c r="Q80" s="2"/>
    </row>
    <row r="81" thickTop="1">
      <c r="A81" s="9"/>
      <c r="B81" s="49">
        <v>16</v>
      </c>
      <c r="C81" s="50" t="s">
        <v>275</v>
      </c>
      <c r="D81" s="50" t="s">
        <v>7</v>
      </c>
      <c r="E81" s="50" t="s">
        <v>276</v>
      </c>
      <c r="F81" s="50" t="s">
        <v>7</v>
      </c>
      <c r="G81" s="51" t="s">
        <v>172</v>
      </c>
      <c r="H81" s="61">
        <v>8.9309999999999992</v>
      </c>
      <c r="I81" s="35">
        <f>ROUND(0,2)</f>
        <v>0</v>
      </c>
      <c r="J81" s="62">
        <f>ROUND(I81*H81,2)</f>
        <v>0</v>
      </c>
      <c r="K81" s="63">
        <v>0.20999999999999999</v>
      </c>
      <c r="L81" s="64">
        <f>IF(ISNUMBER(K81),ROUND(J81*(K81+1),2),0)</f>
        <v>0</v>
      </c>
      <c r="M81" s="12"/>
      <c r="N81" s="2"/>
      <c r="O81" s="2"/>
      <c r="P81" s="2"/>
      <c r="Q81" s="41">
        <f>IF(ISNUMBER(K81),IF(H81&gt;0,IF(I81&gt;0,J81,0),0),0)</f>
        <v>0</v>
      </c>
      <c r="R81" s="33">
        <f>IF(ISNUMBER(K81)=FALSE,J81,0)</f>
        <v>0</v>
      </c>
    </row>
    <row r="82">
      <c r="A82" s="9"/>
      <c r="B82" s="56" t="s">
        <v>130</v>
      </c>
      <c r="C82" s="1"/>
      <c r="D82" s="1"/>
      <c r="E82" s="57" t="s">
        <v>7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 thickBot="1">
      <c r="A83" s="9"/>
      <c r="B83" s="58" t="s">
        <v>132</v>
      </c>
      <c r="C83" s="29"/>
      <c r="D83" s="29"/>
      <c r="E83" s="59" t="s">
        <v>692</v>
      </c>
      <c r="F83" s="29"/>
      <c r="G83" s="29"/>
      <c r="H83" s="60"/>
      <c r="I83" s="29"/>
      <c r="J83" s="60"/>
      <c r="K83" s="29"/>
      <c r="L83" s="29"/>
      <c r="M83" s="12"/>
      <c r="N83" s="2"/>
      <c r="O83" s="2"/>
      <c r="P83" s="2"/>
      <c r="Q83" s="2"/>
    </row>
    <row r="84" thickTop="1">
      <c r="A84" s="9"/>
      <c r="B84" s="49">
        <v>17</v>
      </c>
      <c r="C84" s="50" t="s">
        <v>278</v>
      </c>
      <c r="D84" s="50" t="s">
        <v>7</v>
      </c>
      <c r="E84" s="50" t="s">
        <v>279</v>
      </c>
      <c r="F84" s="50" t="s">
        <v>7</v>
      </c>
      <c r="G84" s="51" t="s">
        <v>200</v>
      </c>
      <c r="H84" s="61">
        <v>59.539999999999999</v>
      </c>
      <c r="I84" s="35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1">
        <f>IF(ISNUMBER(K84),IF(H84&gt;0,IF(I84&gt;0,J84,0),0),0)</f>
        <v>0</v>
      </c>
      <c r="R84" s="33">
        <f>IF(ISNUMBER(K84)=FALSE,J84,0)</f>
        <v>0</v>
      </c>
    </row>
    <row r="85">
      <c r="A85" s="9"/>
      <c r="B85" s="56" t="s">
        <v>130</v>
      </c>
      <c r="C85" s="1"/>
      <c r="D85" s="1"/>
      <c r="E85" s="57" t="s">
        <v>7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 thickBot="1">
      <c r="A86" s="9"/>
      <c r="B86" s="58" t="s">
        <v>132</v>
      </c>
      <c r="C86" s="29"/>
      <c r="D86" s="29"/>
      <c r="E86" s="59" t="s">
        <v>720</v>
      </c>
      <c r="F86" s="29"/>
      <c r="G86" s="29"/>
      <c r="H86" s="60"/>
      <c r="I86" s="29"/>
      <c r="J86" s="60"/>
      <c r="K86" s="29"/>
      <c r="L86" s="29"/>
      <c r="M86" s="12"/>
      <c r="N86" s="2"/>
      <c r="O86" s="2"/>
      <c r="P86" s="2"/>
      <c r="Q86" s="2"/>
    </row>
    <row r="87" thickTop="1">
      <c r="A87" s="9"/>
      <c r="B87" s="49">
        <v>18</v>
      </c>
      <c r="C87" s="50" t="s">
        <v>721</v>
      </c>
      <c r="D87" s="50" t="s">
        <v>7</v>
      </c>
      <c r="E87" s="50" t="s">
        <v>722</v>
      </c>
      <c r="F87" s="50" t="s">
        <v>7</v>
      </c>
      <c r="G87" s="51" t="s">
        <v>200</v>
      </c>
      <c r="H87" s="61">
        <v>238.16</v>
      </c>
      <c r="I87" s="35">
        <f>ROUND(0,2)</f>
        <v>0</v>
      </c>
      <c r="J87" s="62">
        <f>ROUND(I87*H87,2)</f>
        <v>0</v>
      </c>
      <c r="K87" s="63">
        <v>0.20999999999999999</v>
      </c>
      <c r="L87" s="64">
        <f>IF(ISNUMBER(K87),ROUND(J87*(K87+1),2),0)</f>
        <v>0</v>
      </c>
      <c r="M87" s="12"/>
      <c r="N87" s="2"/>
      <c r="O87" s="2"/>
      <c r="P87" s="2"/>
      <c r="Q87" s="41">
        <f>IF(ISNUMBER(K87),IF(H87&gt;0,IF(I87&gt;0,J87,0),0),0)</f>
        <v>0</v>
      </c>
      <c r="R87" s="33">
        <f>IF(ISNUMBER(K87)=FALSE,J87,0)</f>
        <v>0</v>
      </c>
    </row>
    <row r="88">
      <c r="A88" s="9"/>
      <c r="B88" s="56" t="s">
        <v>130</v>
      </c>
      <c r="C88" s="1"/>
      <c r="D88" s="1"/>
      <c r="E88" s="57" t="s">
        <v>7</v>
      </c>
      <c r="F88" s="1"/>
      <c r="G88" s="1"/>
      <c r="H88" s="48"/>
      <c r="I88" s="1"/>
      <c r="J88" s="48"/>
      <c r="K88" s="1"/>
      <c r="L88" s="1"/>
      <c r="M88" s="12"/>
      <c r="N88" s="2"/>
      <c r="O88" s="2"/>
      <c r="P88" s="2"/>
      <c r="Q88" s="2"/>
    </row>
    <row r="89" thickBot="1">
      <c r="A89" s="9"/>
      <c r="B89" s="58" t="s">
        <v>132</v>
      </c>
      <c r="C89" s="29"/>
      <c r="D89" s="29"/>
      <c r="E89" s="59" t="s">
        <v>723</v>
      </c>
      <c r="F89" s="29"/>
      <c r="G89" s="29"/>
      <c r="H89" s="60"/>
      <c r="I89" s="29"/>
      <c r="J89" s="60"/>
      <c r="K89" s="29"/>
      <c r="L89" s="29"/>
      <c r="M89" s="12"/>
      <c r="N89" s="2"/>
      <c r="O89" s="2"/>
      <c r="P89" s="2"/>
      <c r="Q89" s="2"/>
    </row>
    <row r="90" thickTop="1">
      <c r="A90" s="9"/>
      <c r="B90" s="49">
        <v>19</v>
      </c>
      <c r="C90" s="50" t="s">
        <v>724</v>
      </c>
      <c r="D90" s="50" t="s">
        <v>7</v>
      </c>
      <c r="E90" s="50" t="s">
        <v>725</v>
      </c>
      <c r="F90" s="50" t="s">
        <v>7</v>
      </c>
      <c r="G90" s="51" t="s">
        <v>200</v>
      </c>
      <c r="H90" s="61">
        <v>89.310000000000002</v>
      </c>
      <c r="I90" s="35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1">
        <f>IF(ISNUMBER(K90),IF(H90&gt;0,IF(I90&gt;0,J90,0),0),0)</f>
        <v>0</v>
      </c>
      <c r="R90" s="33">
        <f>IF(ISNUMBER(K90)=FALSE,J90,0)</f>
        <v>0</v>
      </c>
    </row>
    <row r="91">
      <c r="A91" s="9"/>
      <c r="B91" s="56" t="s">
        <v>130</v>
      </c>
      <c r="C91" s="1"/>
      <c r="D91" s="1"/>
      <c r="E91" s="57" t="s">
        <v>7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 thickBot="1">
      <c r="A92" s="9"/>
      <c r="B92" s="58" t="s">
        <v>132</v>
      </c>
      <c r="C92" s="29"/>
      <c r="D92" s="29"/>
      <c r="E92" s="59" t="s">
        <v>726</v>
      </c>
      <c r="F92" s="29"/>
      <c r="G92" s="29"/>
      <c r="H92" s="60"/>
      <c r="I92" s="29"/>
      <c r="J92" s="60"/>
      <c r="K92" s="29"/>
      <c r="L92" s="29"/>
      <c r="M92" s="12"/>
      <c r="N92" s="2"/>
      <c r="O92" s="2"/>
      <c r="P92" s="2"/>
      <c r="Q92" s="2"/>
    </row>
    <row r="93" thickTop="1" thickBot="1" ht="25" customHeight="1">
      <c r="A93" s="9"/>
      <c r="B93" s="1"/>
      <c r="C93" s="65">
        <v>1</v>
      </c>
      <c r="D93" s="1"/>
      <c r="E93" s="66" t="s">
        <v>165</v>
      </c>
      <c r="F93" s="1"/>
      <c r="G93" s="67" t="s">
        <v>152</v>
      </c>
      <c r="H93" s="68">
        <f>J39+J42+J45+J48+J51+J54+J57+J60+J63+J66+J69+J72+J75+J78+J81+J84+J87+J90</f>
        <v>0</v>
      </c>
      <c r="I93" s="67" t="s">
        <v>153</v>
      </c>
      <c r="J93" s="69">
        <f>(L93-H93)</f>
        <v>0</v>
      </c>
      <c r="K93" s="67" t="s">
        <v>154</v>
      </c>
      <c r="L93" s="70">
        <f>L39+L42+L45+L48+L51+L54+L57+L60+L63+L66+L69+L72+L75+L78+L81+L84+L87+L90</f>
        <v>0</v>
      </c>
      <c r="M93" s="12"/>
      <c r="N93" s="2"/>
      <c r="O93" s="2"/>
      <c r="P93" s="2"/>
      <c r="Q93" s="41">
        <f>0+Q39+Q42+Q45+Q48+Q51+Q54+Q57+Q60+Q63+Q66+Q69+Q72+Q75+Q78+Q81+Q84+Q87+Q90</f>
        <v>0</v>
      </c>
      <c r="R93" s="33">
        <f>0+R39+R42+R45+R48+R51+R54+R57+R60+R63+R66+R69+R72+R75+R78+R81+R84+R87+R90</f>
        <v>0</v>
      </c>
      <c r="S93" s="71">
        <f>Q93*(1+J93)+R93</f>
        <v>0</v>
      </c>
    </row>
    <row r="94" thickTop="1" thickBot="1" ht="25" customHeight="1">
      <c r="A94" s="9"/>
      <c r="B94" s="72"/>
      <c r="C94" s="72"/>
      <c r="D94" s="72"/>
      <c r="E94" s="73"/>
      <c r="F94" s="72"/>
      <c r="G94" s="74" t="s">
        <v>155</v>
      </c>
      <c r="H94" s="75">
        <f>J39+J42+J45+J48+J51+J54+J57+J60+J63+J66+J69+J72+J75+J78+J81+J84+J87+J90</f>
        <v>0</v>
      </c>
      <c r="I94" s="74" t="s">
        <v>156</v>
      </c>
      <c r="J94" s="76">
        <f>0+J93</f>
        <v>0</v>
      </c>
      <c r="K94" s="74" t="s">
        <v>157</v>
      </c>
      <c r="L94" s="77">
        <f>L39+L42+L45+L48+L51+L54+L57+L60+L63+L66+L69+L72+L75+L78+L81+L84+L87+L90</f>
        <v>0</v>
      </c>
      <c r="M94" s="12"/>
      <c r="N94" s="2"/>
      <c r="O94" s="2"/>
      <c r="P94" s="2"/>
      <c r="Q94" s="2"/>
    </row>
    <row r="95" ht="40" customHeight="1">
      <c r="A95" s="9"/>
      <c r="B95" s="82" t="s">
        <v>286</v>
      </c>
      <c r="C95" s="1"/>
      <c r="D95" s="1"/>
      <c r="E95" s="1"/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>
      <c r="A96" s="9"/>
      <c r="B96" s="49">
        <v>20</v>
      </c>
      <c r="C96" s="50" t="s">
        <v>727</v>
      </c>
      <c r="D96" s="50" t="s">
        <v>7</v>
      </c>
      <c r="E96" s="50" t="s">
        <v>728</v>
      </c>
      <c r="F96" s="50" t="s">
        <v>7</v>
      </c>
      <c r="G96" s="51" t="s">
        <v>172</v>
      </c>
      <c r="H96" s="52">
        <v>9.9280000000000008</v>
      </c>
      <c r="I96" s="24">
        <f>ROUND(0,2)</f>
        <v>0</v>
      </c>
      <c r="J96" s="53">
        <f>ROUND(I96*H96,2)</f>
        <v>0</v>
      </c>
      <c r="K96" s="54">
        <v>0.20999999999999999</v>
      </c>
      <c r="L96" s="55">
        <f>IF(ISNUMBER(K96),ROUND(J96*(K96+1),2),0)</f>
        <v>0</v>
      </c>
      <c r="M96" s="12"/>
      <c r="N96" s="2"/>
      <c r="O96" s="2"/>
      <c r="P96" s="2"/>
      <c r="Q96" s="41">
        <f>IF(ISNUMBER(K96),IF(H96&gt;0,IF(I96&gt;0,J96,0),0),0)</f>
        <v>0</v>
      </c>
      <c r="R96" s="33">
        <f>IF(ISNUMBER(K96)=FALSE,J96,0)</f>
        <v>0</v>
      </c>
    </row>
    <row r="97">
      <c r="A97" s="9"/>
      <c r="B97" s="56" t="s">
        <v>130</v>
      </c>
      <c r="C97" s="1"/>
      <c r="D97" s="1"/>
      <c r="E97" s="57" t="s">
        <v>7</v>
      </c>
      <c r="F97" s="1"/>
      <c r="G97" s="1"/>
      <c r="H97" s="48"/>
      <c r="I97" s="1"/>
      <c r="J97" s="48"/>
      <c r="K97" s="1"/>
      <c r="L97" s="1"/>
      <c r="M97" s="12"/>
      <c r="N97" s="2"/>
      <c r="O97" s="2"/>
      <c r="P97" s="2"/>
      <c r="Q97" s="2"/>
    </row>
    <row r="98" thickBot="1">
      <c r="A98" s="9"/>
      <c r="B98" s="58" t="s">
        <v>132</v>
      </c>
      <c r="C98" s="29"/>
      <c r="D98" s="29"/>
      <c r="E98" s="59" t="s">
        <v>729</v>
      </c>
      <c r="F98" s="29"/>
      <c r="G98" s="29"/>
      <c r="H98" s="60"/>
      <c r="I98" s="29"/>
      <c r="J98" s="60"/>
      <c r="K98" s="29"/>
      <c r="L98" s="29"/>
      <c r="M98" s="12"/>
      <c r="N98" s="2"/>
      <c r="O98" s="2"/>
      <c r="P98" s="2"/>
      <c r="Q98" s="2"/>
    </row>
    <row r="99" thickTop="1" thickBot="1" ht="25" customHeight="1">
      <c r="A99" s="9"/>
      <c r="B99" s="1"/>
      <c r="C99" s="65">
        <v>2</v>
      </c>
      <c r="D99" s="1"/>
      <c r="E99" s="66" t="s">
        <v>166</v>
      </c>
      <c r="F99" s="1"/>
      <c r="G99" s="67" t="s">
        <v>152</v>
      </c>
      <c r="H99" s="68">
        <f>0+J96</f>
        <v>0</v>
      </c>
      <c r="I99" s="67" t="s">
        <v>153</v>
      </c>
      <c r="J99" s="69">
        <f>(L99-H99)</f>
        <v>0</v>
      </c>
      <c r="K99" s="67" t="s">
        <v>154</v>
      </c>
      <c r="L99" s="70">
        <f>0+L96</f>
        <v>0</v>
      </c>
      <c r="M99" s="12"/>
      <c r="N99" s="2"/>
      <c r="O99" s="2"/>
      <c r="P99" s="2"/>
      <c r="Q99" s="41">
        <f>0+Q96</f>
        <v>0</v>
      </c>
      <c r="R99" s="33">
        <f>0+R96</f>
        <v>0</v>
      </c>
      <c r="S99" s="71">
        <f>Q99*(1+J99)+R99</f>
        <v>0</v>
      </c>
    </row>
    <row r="100" thickTop="1" thickBot="1" ht="25" customHeight="1">
      <c r="A100" s="9"/>
      <c r="B100" s="72"/>
      <c r="C100" s="72"/>
      <c r="D100" s="72"/>
      <c r="E100" s="73"/>
      <c r="F100" s="72"/>
      <c r="G100" s="74" t="s">
        <v>155</v>
      </c>
      <c r="H100" s="75">
        <f>0+J96</f>
        <v>0</v>
      </c>
      <c r="I100" s="74" t="s">
        <v>156</v>
      </c>
      <c r="J100" s="76">
        <f>0+J99</f>
        <v>0</v>
      </c>
      <c r="K100" s="74" t="s">
        <v>157</v>
      </c>
      <c r="L100" s="77">
        <f>0+L96</f>
        <v>0</v>
      </c>
      <c r="M100" s="12"/>
      <c r="N100" s="2"/>
      <c r="O100" s="2"/>
      <c r="P100" s="2"/>
      <c r="Q100" s="2"/>
    </row>
    <row r="101" ht="40" customHeight="1">
      <c r="A101" s="9"/>
      <c r="B101" s="82" t="s">
        <v>730</v>
      </c>
      <c r="C101" s="1"/>
      <c r="D101" s="1"/>
      <c r="E101" s="1"/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>
      <c r="A102" s="9"/>
      <c r="B102" s="49">
        <v>21</v>
      </c>
      <c r="C102" s="50" t="s">
        <v>731</v>
      </c>
      <c r="D102" s="50" t="s">
        <v>7</v>
      </c>
      <c r="E102" s="50" t="s">
        <v>732</v>
      </c>
      <c r="F102" s="50" t="s">
        <v>7</v>
      </c>
      <c r="G102" s="51" t="s">
        <v>172</v>
      </c>
      <c r="H102" s="52">
        <v>36.287999999999997</v>
      </c>
      <c r="I102" s="24">
        <f>ROUND(0,2)</f>
        <v>0</v>
      </c>
      <c r="J102" s="53">
        <f>ROUND(I102*H102,2)</f>
        <v>0</v>
      </c>
      <c r="K102" s="54">
        <v>0.20999999999999999</v>
      </c>
      <c r="L102" s="55">
        <f>IF(ISNUMBER(K102),ROUND(J102*(K102+1),2),0)</f>
        <v>0</v>
      </c>
      <c r="M102" s="12"/>
      <c r="N102" s="2"/>
      <c r="O102" s="2"/>
      <c r="P102" s="2"/>
      <c r="Q102" s="41">
        <f>IF(ISNUMBER(K102),IF(H102&gt;0,IF(I102&gt;0,J102,0),0),0)</f>
        <v>0</v>
      </c>
      <c r="R102" s="33">
        <f>IF(ISNUMBER(K102)=FALSE,J102,0)</f>
        <v>0</v>
      </c>
    </row>
    <row r="103">
      <c r="A103" s="9"/>
      <c r="B103" s="56" t="s">
        <v>130</v>
      </c>
      <c r="C103" s="1"/>
      <c r="D103" s="1"/>
      <c r="E103" s="57" t="s">
        <v>733</v>
      </c>
      <c r="F103" s="1"/>
      <c r="G103" s="1"/>
      <c r="H103" s="48"/>
      <c r="I103" s="1"/>
      <c r="J103" s="48"/>
      <c r="K103" s="1"/>
      <c r="L103" s="1"/>
      <c r="M103" s="12"/>
      <c r="N103" s="2"/>
      <c r="O103" s="2"/>
      <c r="P103" s="2"/>
      <c r="Q103" s="2"/>
    </row>
    <row r="104" thickBot="1">
      <c r="A104" s="9"/>
      <c r="B104" s="58" t="s">
        <v>132</v>
      </c>
      <c r="C104" s="29"/>
      <c r="D104" s="29"/>
      <c r="E104" s="59" t="s">
        <v>734</v>
      </c>
      <c r="F104" s="29"/>
      <c r="G104" s="29"/>
      <c r="H104" s="60"/>
      <c r="I104" s="29"/>
      <c r="J104" s="60"/>
      <c r="K104" s="29"/>
      <c r="L104" s="29"/>
      <c r="M104" s="12"/>
      <c r="N104" s="2"/>
      <c r="O104" s="2"/>
      <c r="P104" s="2"/>
      <c r="Q104" s="2"/>
    </row>
    <row r="105" thickTop="1">
      <c r="A105" s="9"/>
      <c r="B105" s="49">
        <v>22</v>
      </c>
      <c r="C105" s="50" t="s">
        <v>735</v>
      </c>
      <c r="D105" s="50" t="s">
        <v>7</v>
      </c>
      <c r="E105" s="50" t="s">
        <v>732</v>
      </c>
      <c r="F105" s="50" t="s">
        <v>7</v>
      </c>
      <c r="G105" s="51" t="s">
        <v>736</v>
      </c>
      <c r="H105" s="61">
        <v>1</v>
      </c>
      <c r="I105" s="35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1">
        <f>IF(ISNUMBER(K105),IF(H105&gt;0,IF(I105&gt;0,J105,0),0),0)</f>
        <v>0</v>
      </c>
      <c r="R105" s="33">
        <f>IF(ISNUMBER(K105)=FALSE,J105,0)</f>
        <v>0</v>
      </c>
    </row>
    <row r="106">
      <c r="A106" s="9"/>
      <c r="B106" s="56" t="s">
        <v>130</v>
      </c>
      <c r="C106" s="1"/>
      <c r="D106" s="1"/>
      <c r="E106" s="57" t="s">
        <v>737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 thickBot="1">
      <c r="A107" s="9"/>
      <c r="B107" s="58" t="s">
        <v>132</v>
      </c>
      <c r="C107" s="29"/>
      <c r="D107" s="29"/>
      <c r="E107" s="59" t="s">
        <v>738</v>
      </c>
      <c r="F107" s="29"/>
      <c r="G107" s="29"/>
      <c r="H107" s="60"/>
      <c r="I107" s="29"/>
      <c r="J107" s="60"/>
      <c r="K107" s="29"/>
      <c r="L107" s="29"/>
      <c r="M107" s="12"/>
      <c r="N107" s="2"/>
      <c r="O107" s="2"/>
      <c r="P107" s="2"/>
      <c r="Q107" s="2"/>
    </row>
    <row r="108" thickTop="1" thickBot="1" ht="25" customHeight="1">
      <c r="A108" s="9"/>
      <c r="B108" s="1"/>
      <c r="C108" s="65">
        <v>3</v>
      </c>
      <c r="D108" s="1"/>
      <c r="E108" s="66" t="s">
        <v>687</v>
      </c>
      <c r="F108" s="1"/>
      <c r="G108" s="67" t="s">
        <v>152</v>
      </c>
      <c r="H108" s="68">
        <f>J102+J105</f>
        <v>0</v>
      </c>
      <c r="I108" s="67" t="s">
        <v>153</v>
      </c>
      <c r="J108" s="69">
        <f>(L108-H108)</f>
        <v>0</v>
      </c>
      <c r="K108" s="67" t="s">
        <v>154</v>
      </c>
      <c r="L108" s="70">
        <f>L102+L105</f>
        <v>0</v>
      </c>
      <c r="M108" s="12"/>
      <c r="N108" s="2"/>
      <c r="O108" s="2"/>
      <c r="P108" s="2"/>
      <c r="Q108" s="41">
        <f>0+Q102+Q105</f>
        <v>0</v>
      </c>
      <c r="R108" s="33">
        <f>0+R102+R105</f>
        <v>0</v>
      </c>
      <c r="S108" s="71">
        <f>Q108*(1+J108)+R108</f>
        <v>0</v>
      </c>
    </row>
    <row r="109" thickTop="1" thickBot="1" ht="25" customHeight="1">
      <c r="A109" s="9"/>
      <c r="B109" s="72"/>
      <c r="C109" s="72"/>
      <c r="D109" s="72"/>
      <c r="E109" s="73"/>
      <c r="F109" s="72"/>
      <c r="G109" s="74" t="s">
        <v>155</v>
      </c>
      <c r="H109" s="75">
        <f>J102+J105</f>
        <v>0</v>
      </c>
      <c r="I109" s="74" t="s">
        <v>156</v>
      </c>
      <c r="J109" s="76">
        <f>0+J108</f>
        <v>0</v>
      </c>
      <c r="K109" s="74" t="s">
        <v>157</v>
      </c>
      <c r="L109" s="77">
        <f>L102+L105</f>
        <v>0</v>
      </c>
      <c r="M109" s="12"/>
      <c r="N109" s="2"/>
      <c r="O109" s="2"/>
      <c r="P109" s="2"/>
      <c r="Q109" s="2"/>
    </row>
    <row r="110" ht="40" customHeight="1">
      <c r="A110" s="9"/>
      <c r="B110" s="82" t="s">
        <v>621</v>
      </c>
      <c r="C110" s="1"/>
      <c r="D110" s="1"/>
      <c r="E110" s="1"/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>
      <c r="A111" s="9"/>
      <c r="B111" s="49">
        <v>23</v>
      </c>
      <c r="C111" s="50" t="s">
        <v>739</v>
      </c>
      <c r="D111" s="50" t="s">
        <v>7</v>
      </c>
      <c r="E111" s="50" t="s">
        <v>740</v>
      </c>
      <c r="F111" s="50" t="s">
        <v>7</v>
      </c>
      <c r="G111" s="51" t="s">
        <v>172</v>
      </c>
      <c r="H111" s="52">
        <v>2.1349999999999998</v>
      </c>
      <c r="I111" s="24">
        <f>ROUND(0,2)</f>
        <v>0</v>
      </c>
      <c r="J111" s="53">
        <f>ROUND(I111*H111,2)</f>
        <v>0</v>
      </c>
      <c r="K111" s="54">
        <v>0.20999999999999999</v>
      </c>
      <c r="L111" s="55">
        <f>IF(ISNUMBER(K111),ROUND(J111*(K111+1),2),0)</f>
        <v>0</v>
      </c>
      <c r="M111" s="12"/>
      <c r="N111" s="2"/>
      <c r="O111" s="2"/>
      <c r="P111" s="2"/>
      <c r="Q111" s="41">
        <f>IF(ISNUMBER(K111),IF(H111&gt;0,IF(I111&gt;0,J111,0),0),0)</f>
        <v>0</v>
      </c>
      <c r="R111" s="33">
        <f>IF(ISNUMBER(K111)=FALSE,J111,0)</f>
        <v>0</v>
      </c>
    </row>
    <row r="112">
      <c r="A112" s="9"/>
      <c r="B112" s="56" t="s">
        <v>130</v>
      </c>
      <c r="C112" s="1"/>
      <c r="D112" s="1"/>
      <c r="E112" s="57" t="s">
        <v>7</v>
      </c>
      <c r="F112" s="1"/>
      <c r="G112" s="1"/>
      <c r="H112" s="48"/>
      <c r="I112" s="1"/>
      <c r="J112" s="48"/>
      <c r="K112" s="1"/>
      <c r="L112" s="1"/>
      <c r="M112" s="12"/>
      <c r="N112" s="2"/>
      <c r="O112" s="2"/>
      <c r="P112" s="2"/>
      <c r="Q112" s="2"/>
    </row>
    <row r="113" thickBot="1">
      <c r="A113" s="9"/>
      <c r="B113" s="58" t="s">
        <v>132</v>
      </c>
      <c r="C113" s="29"/>
      <c r="D113" s="29"/>
      <c r="E113" s="59" t="s">
        <v>741</v>
      </c>
      <c r="F113" s="29"/>
      <c r="G113" s="29"/>
      <c r="H113" s="60"/>
      <c r="I113" s="29"/>
      <c r="J113" s="60"/>
      <c r="K113" s="29"/>
      <c r="L113" s="29"/>
      <c r="M113" s="12"/>
      <c r="N113" s="2"/>
      <c r="O113" s="2"/>
      <c r="P113" s="2"/>
      <c r="Q113" s="2"/>
    </row>
    <row r="114" thickTop="1">
      <c r="A114" s="9"/>
      <c r="B114" s="49">
        <v>24</v>
      </c>
      <c r="C114" s="50" t="s">
        <v>742</v>
      </c>
      <c r="D114" s="50" t="s">
        <v>7</v>
      </c>
      <c r="E114" s="50" t="s">
        <v>743</v>
      </c>
      <c r="F114" s="50" t="s">
        <v>7</v>
      </c>
      <c r="G114" s="51" t="s">
        <v>172</v>
      </c>
      <c r="H114" s="61">
        <v>1.512</v>
      </c>
      <c r="I114" s="35">
        <f>ROUND(0,2)</f>
        <v>0</v>
      </c>
      <c r="J114" s="62">
        <f>ROUND(I114*H114,2)</f>
        <v>0</v>
      </c>
      <c r="K114" s="63">
        <v>0.20999999999999999</v>
      </c>
      <c r="L114" s="64">
        <f>IF(ISNUMBER(K114),ROUND(J114*(K114+1),2),0)</f>
        <v>0</v>
      </c>
      <c r="M114" s="12"/>
      <c r="N114" s="2"/>
      <c r="O114" s="2"/>
      <c r="P114" s="2"/>
      <c r="Q114" s="41">
        <f>IF(ISNUMBER(K114),IF(H114&gt;0,IF(I114&gt;0,J114,0),0),0)</f>
        <v>0</v>
      </c>
      <c r="R114" s="33">
        <f>IF(ISNUMBER(K114)=FALSE,J114,0)</f>
        <v>0</v>
      </c>
    </row>
    <row r="115">
      <c r="A115" s="9"/>
      <c r="B115" s="56" t="s">
        <v>130</v>
      </c>
      <c r="C115" s="1"/>
      <c r="D115" s="1"/>
      <c r="E115" s="57" t="s">
        <v>7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 thickBot="1">
      <c r="A116" s="9"/>
      <c r="B116" s="58" t="s">
        <v>132</v>
      </c>
      <c r="C116" s="29"/>
      <c r="D116" s="29"/>
      <c r="E116" s="59" t="s">
        <v>744</v>
      </c>
      <c r="F116" s="29"/>
      <c r="G116" s="29"/>
      <c r="H116" s="60"/>
      <c r="I116" s="29"/>
      <c r="J116" s="60"/>
      <c r="K116" s="29"/>
      <c r="L116" s="29"/>
      <c r="M116" s="12"/>
      <c r="N116" s="2"/>
      <c r="O116" s="2"/>
      <c r="P116" s="2"/>
      <c r="Q116" s="2"/>
    </row>
    <row r="117" thickTop="1">
      <c r="A117" s="9"/>
      <c r="B117" s="49">
        <v>25</v>
      </c>
      <c r="C117" s="50" t="s">
        <v>622</v>
      </c>
      <c r="D117" s="50" t="s">
        <v>7</v>
      </c>
      <c r="E117" s="50" t="s">
        <v>623</v>
      </c>
      <c r="F117" s="50" t="s">
        <v>7</v>
      </c>
      <c r="G117" s="51" t="s">
        <v>172</v>
      </c>
      <c r="H117" s="61">
        <v>31.489000000000001</v>
      </c>
      <c r="I117" s="35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1">
        <f>IF(ISNUMBER(K117),IF(H117&gt;0,IF(I117&gt;0,J117,0),0),0)</f>
        <v>0</v>
      </c>
      <c r="R117" s="33">
        <f>IF(ISNUMBER(K117)=FALSE,J117,0)</f>
        <v>0</v>
      </c>
    </row>
    <row r="118">
      <c r="A118" s="9"/>
      <c r="B118" s="56" t="s">
        <v>130</v>
      </c>
      <c r="C118" s="1"/>
      <c r="D118" s="1"/>
      <c r="E118" s="57" t="s">
        <v>7</v>
      </c>
      <c r="F118" s="1"/>
      <c r="G118" s="1"/>
      <c r="H118" s="48"/>
      <c r="I118" s="1"/>
      <c r="J118" s="48"/>
      <c r="K118" s="1"/>
      <c r="L118" s="1"/>
      <c r="M118" s="12"/>
      <c r="N118" s="2"/>
      <c r="O118" s="2"/>
      <c r="P118" s="2"/>
      <c r="Q118" s="2"/>
    </row>
    <row r="119" thickBot="1">
      <c r="A119" s="9"/>
      <c r="B119" s="58" t="s">
        <v>132</v>
      </c>
      <c r="C119" s="29"/>
      <c r="D119" s="29"/>
      <c r="E119" s="59" t="s">
        <v>745</v>
      </c>
      <c r="F119" s="29"/>
      <c r="G119" s="29"/>
      <c r="H119" s="60"/>
      <c r="I119" s="29"/>
      <c r="J119" s="60"/>
      <c r="K119" s="29"/>
      <c r="L119" s="29"/>
      <c r="M119" s="12"/>
      <c r="N119" s="2"/>
      <c r="O119" s="2"/>
      <c r="P119" s="2"/>
      <c r="Q119" s="2"/>
    </row>
    <row r="120" thickTop="1">
      <c r="A120" s="9"/>
      <c r="B120" s="49">
        <v>26</v>
      </c>
      <c r="C120" s="50" t="s">
        <v>746</v>
      </c>
      <c r="D120" s="50" t="s">
        <v>7</v>
      </c>
      <c r="E120" s="50" t="s">
        <v>747</v>
      </c>
      <c r="F120" s="50" t="s">
        <v>7</v>
      </c>
      <c r="G120" s="51" t="s">
        <v>172</v>
      </c>
      <c r="H120" s="61">
        <v>1.675</v>
      </c>
      <c r="I120" s="35">
        <f>ROUND(0,2)</f>
        <v>0</v>
      </c>
      <c r="J120" s="62">
        <f>ROUND(I120*H120,2)</f>
        <v>0</v>
      </c>
      <c r="K120" s="63">
        <v>0.20999999999999999</v>
      </c>
      <c r="L120" s="64">
        <f>IF(ISNUMBER(K120),ROUND(J120*(K120+1),2),0)</f>
        <v>0</v>
      </c>
      <c r="M120" s="12"/>
      <c r="N120" s="2"/>
      <c r="O120" s="2"/>
      <c r="P120" s="2"/>
      <c r="Q120" s="41">
        <f>IF(ISNUMBER(K120),IF(H120&gt;0,IF(I120&gt;0,J120,0),0),0)</f>
        <v>0</v>
      </c>
      <c r="R120" s="33">
        <f>IF(ISNUMBER(K120)=FALSE,J120,0)</f>
        <v>0</v>
      </c>
    </row>
    <row r="121">
      <c r="A121" s="9"/>
      <c r="B121" s="56" t="s">
        <v>130</v>
      </c>
      <c r="C121" s="1"/>
      <c r="D121" s="1"/>
      <c r="E121" s="57" t="s">
        <v>7</v>
      </c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 thickBot="1">
      <c r="A122" s="9"/>
      <c r="B122" s="58" t="s">
        <v>132</v>
      </c>
      <c r="C122" s="29"/>
      <c r="D122" s="29"/>
      <c r="E122" s="59" t="s">
        <v>748</v>
      </c>
      <c r="F122" s="29"/>
      <c r="G122" s="29"/>
      <c r="H122" s="60"/>
      <c r="I122" s="29"/>
      <c r="J122" s="60"/>
      <c r="K122" s="29"/>
      <c r="L122" s="29"/>
      <c r="M122" s="12"/>
      <c r="N122" s="2"/>
      <c r="O122" s="2"/>
      <c r="P122" s="2"/>
      <c r="Q122" s="2"/>
    </row>
    <row r="123" thickTop="1">
      <c r="A123" s="9"/>
      <c r="B123" s="49">
        <v>27</v>
      </c>
      <c r="C123" s="50" t="s">
        <v>749</v>
      </c>
      <c r="D123" s="50" t="s">
        <v>7</v>
      </c>
      <c r="E123" s="50" t="s">
        <v>750</v>
      </c>
      <c r="F123" s="50" t="s">
        <v>7</v>
      </c>
      <c r="G123" s="51" t="s">
        <v>172</v>
      </c>
      <c r="H123" s="61">
        <v>4.2699999999999996</v>
      </c>
      <c r="I123" s="35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1">
        <f>IF(ISNUMBER(K123),IF(H123&gt;0,IF(I123&gt;0,J123,0),0),0)</f>
        <v>0</v>
      </c>
      <c r="R123" s="33">
        <f>IF(ISNUMBER(K123)=FALSE,J123,0)</f>
        <v>0</v>
      </c>
    </row>
    <row r="124">
      <c r="A124" s="9"/>
      <c r="B124" s="56" t="s">
        <v>130</v>
      </c>
      <c r="C124" s="1"/>
      <c r="D124" s="1"/>
      <c r="E124" s="57" t="s">
        <v>7</v>
      </c>
      <c r="F124" s="1"/>
      <c r="G124" s="1"/>
      <c r="H124" s="48"/>
      <c r="I124" s="1"/>
      <c r="J124" s="48"/>
      <c r="K124" s="1"/>
      <c r="L124" s="1"/>
      <c r="M124" s="12"/>
      <c r="N124" s="2"/>
      <c r="O124" s="2"/>
      <c r="P124" s="2"/>
      <c r="Q124" s="2"/>
    </row>
    <row r="125" thickBot="1">
      <c r="A125" s="9"/>
      <c r="B125" s="58" t="s">
        <v>132</v>
      </c>
      <c r="C125" s="29"/>
      <c r="D125" s="29"/>
      <c r="E125" s="59" t="s">
        <v>751</v>
      </c>
      <c r="F125" s="29"/>
      <c r="G125" s="29"/>
      <c r="H125" s="60"/>
      <c r="I125" s="29"/>
      <c r="J125" s="60"/>
      <c r="K125" s="29"/>
      <c r="L125" s="29"/>
      <c r="M125" s="12"/>
      <c r="N125" s="2"/>
      <c r="O125" s="2"/>
      <c r="P125" s="2"/>
      <c r="Q125" s="2"/>
    </row>
    <row r="126" thickTop="1" thickBot="1" ht="25" customHeight="1">
      <c r="A126" s="9"/>
      <c r="B126" s="1"/>
      <c r="C126" s="65">
        <v>4</v>
      </c>
      <c r="D126" s="1"/>
      <c r="E126" s="66" t="s">
        <v>602</v>
      </c>
      <c r="F126" s="1"/>
      <c r="G126" s="67" t="s">
        <v>152</v>
      </c>
      <c r="H126" s="68">
        <f>J111+J114+J117+J120+J123</f>
        <v>0</v>
      </c>
      <c r="I126" s="67" t="s">
        <v>153</v>
      </c>
      <c r="J126" s="69">
        <f>(L126-H126)</f>
        <v>0</v>
      </c>
      <c r="K126" s="67" t="s">
        <v>154</v>
      </c>
      <c r="L126" s="70">
        <f>L111+L114+L117+L120+L123</f>
        <v>0</v>
      </c>
      <c r="M126" s="12"/>
      <c r="N126" s="2"/>
      <c r="O126" s="2"/>
      <c r="P126" s="2"/>
      <c r="Q126" s="41">
        <f>0+Q111+Q114+Q117+Q120+Q123</f>
        <v>0</v>
      </c>
      <c r="R126" s="33">
        <f>0+R111+R114+R117+R120+R123</f>
        <v>0</v>
      </c>
      <c r="S126" s="71">
        <f>Q126*(1+J126)+R126</f>
        <v>0</v>
      </c>
    </row>
    <row r="127" thickTop="1" thickBot="1" ht="25" customHeight="1">
      <c r="A127" s="9"/>
      <c r="B127" s="72"/>
      <c r="C127" s="72"/>
      <c r="D127" s="72"/>
      <c r="E127" s="73"/>
      <c r="F127" s="72"/>
      <c r="G127" s="74" t="s">
        <v>155</v>
      </c>
      <c r="H127" s="75">
        <f>J111+J114+J117+J120+J123</f>
        <v>0</v>
      </c>
      <c r="I127" s="74" t="s">
        <v>156</v>
      </c>
      <c r="J127" s="76">
        <f>0+J126</f>
        <v>0</v>
      </c>
      <c r="K127" s="74" t="s">
        <v>157</v>
      </c>
      <c r="L127" s="77">
        <f>L111+L114+L117+L120+L123</f>
        <v>0</v>
      </c>
      <c r="M127" s="12"/>
      <c r="N127" s="2"/>
      <c r="O127" s="2"/>
      <c r="P127" s="2"/>
      <c r="Q127" s="2"/>
    </row>
    <row r="128" ht="40" customHeight="1">
      <c r="A128" s="9"/>
      <c r="B128" s="82" t="s">
        <v>752</v>
      </c>
      <c r="C128" s="1"/>
      <c r="D128" s="1"/>
      <c r="E128" s="1"/>
      <c r="F128" s="1"/>
      <c r="G128" s="1"/>
      <c r="H128" s="48"/>
      <c r="I128" s="1"/>
      <c r="J128" s="48"/>
      <c r="K128" s="1"/>
      <c r="L128" s="1"/>
      <c r="M128" s="12"/>
      <c r="N128" s="2"/>
      <c r="O128" s="2"/>
      <c r="P128" s="2"/>
      <c r="Q128" s="2"/>
    </row>
    <row r="129">
      <c r="A129" s="9"/>
      <c r="B129" s="49">
        <v>28</v>
      </c>
      <c r="C129" s="50" t="s">
        <v>753</v>
      </c>
      <c r="D129" s="50" t="s">
        <v>7</v>
      </c>
      <c r="E129" s="50" t="s">
        <v>754</v>
      </c>
      <c r="F129" s="50" t="s">
        <v>7</v>
      </c>
      <c r="G129" s="51" t="s">
        <v>200</v>
      </c>
      <c r="H129" s="52">
        <v>81.359999999999999</v>
      </c>
      <c r="I129" s="24">
        <f>ROUND(0,2)</f>
        <v>0</v>
      </c>
      <c r="J129" s="53">
        <f>ROUND(I129*H129,2)</f>
        <v>0</v>
      </c>
      <c r="K129" s="54">
        <v>0.20999999999999999</v>
      </c>
      <c r="L129" s="55">
        <f>IF(ISNUMBER(K129),ROUND(J129*(K129+1),2),0)</f>
        <v>0</v>
      </c>
      <c r="M129" s="12"/>
      <c r="N129" s="2"/>
      <c r="O129" s="2"/>
      <c r="P129" s="2"/>
      <c r="Q129" s="41">
        <f>IF(ISNUMBER(K129),IF(H129&gt;0,IF(I129&gt;0,J129,0),0),0)</f>
        <v>0</v>
      </c>
      <c r="R129" s="33">
        <f>IF(ISNUMBER(K129)=FALSE,J129,0)</f>
        <v>0</v>
      </c>
    </row>
    <row r="130">
      <c r="A130" s="9"/>
      <c r="B130" s="56" t="s">
        <v>130</v>
      </c>
      <c r="C130" s="1"/>
      <c r="D130" s="1"/>
      <c r="E130" s="57" t="s">
        <v>7</v>
      </c>
      <c r="F130" s="1"/>
      <c r="G130" s="1"/>
      <c r="H130" s="48"/>
      <c r="I130" s="1"/>
      <c r="J130" s="48"/>
      <c r="K130" s="1"/>
      <c r="L130" s="1"/>
      <c r="M130" s="12"/>
      <c r="N130" s="2"/>
      <c r="O130" s="2"/>
      <c r="P130" s="2"/>
      <c r="Q130" s="2"/>
    </row>
    <row r="131" thickBot="1">
      <c r="A131" s="9"/>
      <c r="B131" s="58" t="s">
        <v>132</v>
      </c>
      <c r="C131" s="29"/>
      <c r="D131" s="29"/>
      <c r="E131" s="59" t="s">
        <v>755</v>
      </c>
      <c r="F131" s="29"/>
      <c r="G131" s="29"/>
      <c r="H131" s="60"/>
      <c r="I131" s="29"/>
      <c r="J131" s="60"/>
      <c r="K131" s="29"/>
      <c r="L131" s="29"/>
      <c r="M131" s="12"/>
      <c r="N131" s="2"/>
      <c r="O131" s="2"/>
      <c r="P131" s="2"/>
      <c r="Q131" s="2"/>
    </row>
    <row r="132" thickTop="1">
      <c r="A132" s="9"/>
      <c r="B132" s="49">
        <v>29</v>
      </c>
      <c r="C132" s="50" t="s">
        <v>756</v>
      </c>
      <c r="D132" s="50" t="s">
        <v>179</v>
      </c>
      <c r="E132" s="50" t="s">
        <v>757</v>
      </c>
      <c r="F132" s="50" t="s">
        <v>7</v>
      </c>
      <c r="G132" s="51" t="s">
        <v>200</v>
      </c>
      <c r="H132" s="61">
        <v>81.359999999999999</v>
      </c>
      <c r="I132" s="35">
        <f>ROUND(0,2)</f>
        <v>0</v>
      </c>
      <c r="J132" s="62">
        <f>ROUND(I132*H132,2)</f>
        <v>0</v>
      </c>
      <c r="K132" s="63">
        <v>0.20999999999999999</v>
      </c>
      <c r="L132" s="64">
        <f>IF(ISNUMBER(K132),ROUND(J132*(K132+1),2),0)</f>
        <v>0</v>
      </c>
      <c r="M132" s="12"/>
      <c r="N132" s="2"/>
      <c r="O132" s="2"/>
      <c r="P132" s="2"/>
      <c r="Q132" s="41">
        <f>IF(ISNUMBER(K132),IF(H132&gt;0,IF(I132&gt;0,J132,0),0),0)</f>
        <v>0</v>
      </c>
      <c r="R132" s="33">
        <f>IF(ISNUMBER(K132)=FALSE,J132,0)</f>
        <v>0</v>
      </c>
    </row>
    <row r="133">
      <c r="A133" s="9"/>
      <c r="B133" s="56" t="s">
        <v>130</v>
      </c>
      <c r="C133" s="1"/>
      <c r="D133" s="1"/>
      <c r="E133" s="57" t="s">
        <v>758</v>
      </c>
      <c r="F133" s="1"/>
      <c r="G133" s="1"/>
      <c r="H133" s="48"/>
      <c r="I133" s="1"/>
      <c r="J133" s="48"/>
      <c r="K133" s="1"/>
      <c r="L133" s="1"/>
      <c r="M133" s="12"/>
      <c r="N133" s="2"/>
      <c r="O133" s="2"/>
      <c r="P133" s="2"/>
      <c r="Q133" s="2"/>
    </row>
    <row r="134" thickBot="1">
      <c r="A134" s="9"/>
      <c r="B134" s="58" t="s">
        <v>132</v>
      </c>
      <c r="C134" s="29"/>
      <c r="D134" s="29"/>
      <c r="E134" s="59" t="s">
        <v>755</v>
      </c>
      <c r="F134" s="29"/>
      <c r="G134" s="29"/>
      <c r="H134" s="60"/>
      <c r="I134" s="29"/>
      <c r="J134" s="60"/>
      <c r="K134" s="29"/>
      <c r="L134" s="29"/>
      <c r="M134" s="12"/>
      <c r="N134" s="2"/>
      <c r="O134" s="2"/>
      <c r="P134" s="2"/>
      <c r="Q134" s="2"/>
    </row>
    <row r="135" thickTop="1">
      <c r="A135" s="9"/>
      <c r="B135" s="49">
        <v>30</v>
      </c>
      <c r="C135" s="50" t="s">
        <v>756</v>
      </c>
      <c r="D135" s="50" t="s">
        <v>183</v>
      </c>
      <c r="E135" s="50" t="s">
        <v>757</v>
      </c>
      <c r="F135" s="50" t="s">
        <v>7</v>
      </c>
      <c r="G135" s="51" t="s">
        <v>200</v>
      </c>
      <c r="H135" s="61">
        <v>81.359999999999999</v>
      </c>
      <c r="I135" s="35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1">
        <f>IF(ISNUMBER(K135),IF(H135&gt;0,IF(I135&gt;0,J135,0),0),0)</f>
        <v>0</v>
      </c>
      <c r="R135" s="33">
        <f>IF(ISNUMBER(K135)=FALSE,J135,0)</f>
        <v>0</v>
      </c>
    </row>
    <row r="136">
      <c r="A136" s="9"/>
      <c r="B136" s="56" t="s">
        <v>130</v>
      </c>
      <c r="C136" s="1"/>
      <c r="D136" s="1"/>
      <c r="E136" s="57" t="s">
        <v>759</v>
      </c>
      <c r="F136" s="1"/>
      <c r="G136" s="1"/>
      <c r="H136" s="48"/>
      <c r="I136" s="1"/>
      <c r="J136" s="48"/>
      <c r="K136" s="1"/>
      <c r="L136" s="1"/>
      <c r="M136" s="12"/>
      <c r="N136" s="2"/>
      <c r="O136" s="2"/>
      <c r="P136" s="2"/>
      <c r="Q136" s="2"/>
    </row>
    <row r="137" thickBot="1">
      <c r="A137" s="9"/>
      <c r="B137" s="58" t="s">
        <v>132</v>
      </c>
      <c r="C137" s="29"/>
      <c r="D137" s="29"/>
      <c r="E137" s="59" t="s">
        <v>755</v>
      </c>
      <c r="F137" s="29"/>
      <c r="G137" s="29"/>
      <c r="H137" s="60"/>
      <c r="I137" s="29"/>
      <c r="J137" s="60"/>
      <c r="K137" s="29"/>
      <c r="L137" s="29"/>
      <c r="M137" s="12"/>
      <c r="N137" s="2"/>
      <c r="O137" s="2"/>
      <c r="P137" s="2"/>
      <c r="Q137" s="2"/>
    </row>
    <row r="138" thickTop="1" thickBot="1" ht="25" customHeight="1">
      <c r="A138" s="9"/>
      <c r="B138" s="1"/>
      <c r="C138" s="65">
        <v>7</v>
      </c>
      <c r="D138" s="1"/>
      <c r="E138" s="66" t="s">
        <v>688</v>
      </c>
      <c r="F138" s="1"/>
      <c r="G138" s="67" t="s">
        <v>152</v>
      </c>
      <c r="H138" s="68">
        <f>J129+J132+J135</f>
        <v>0</v>
      </c>
      <c r="I138" s="67" t="s">
        <v>153</v>
      </c>
      <c r="J138" s="69">
        <f>(L138-H138)</f>
        <v>0</v>
      </c>
      <c r="K138" s="67" t="s">
        <v>154</v>
      </c>
      <c r="L138" s="70">
        <f>L129+L132+L135</f>
        <v>0</v>
      </c>
      <c r="M138" s="12"/>
      <c r="N138" s="2"/>
      <c r="O138" s="2"/>
      <c r="P138" s="2"/>
      <c r="Q138" s="41">
        <f>0+Q129+Q132+Q135</f>
        <v>0</v>
      </c>
      <c r="R138" s="33">
        <f>0+R129+R132+R135</f>
        <v>0</v>
      </c>
      <c r="S138" s="71">
        <f>Q138*(1+J138)+R138</f>
        <v>0</v>
      </c>
    </row>
    <row r="139" thickTop="1" thickBot="1" ht="25" customHeight="1">
      <c r="A139" s="9"/>
      <c r="B139" s="72"/>
      <c r="C139" s="72"/>
      <c r="D139" s="72"/>
      <c r="E139" s="73"/>
      <c r="F139" s="72"/>
      <c r="G139" s="74" t="s">
        <v>155</v>
      </c>
      <c r="H139" s="75">
        <f>J129+J132+J135</f>
        <v>0</v>
      </c>
      <c r="I139" s="74" t="s">
        <v>156</v>
      </c>
      <c r="J139" s="76">
        <f>0+J138</f>
        <v>0</v>
      </c>
      <c r="K139" s="74" t="s">
        <v>157</v>
      </c>
      <c r="L139" s="77">
        <f>L129+L132+L135</f>
        <v>0</v>
      </c>
      <c r="M139" s="12"/>
      <c r="N139" s="2"/>
      <c r="O139" s="2"/>
      <c r="P139" s="2"/>
      <c r="Q139" s="2"/>
    </row>
    <row r="140" ht="40" customHeight="1">
      <c r="A140" s="9"/>
      <c r="B140" s="82" t="s">
        <v>336</v>
      </c>
      <c r="C140" s="1"/>
      <c r="D140" s="1"/>
      <c r="E140" s="1"/>
      <c r="F140" s="1"/>
      <c r="G140" s="1"/>
      <c r="H140" s="48"/>
      <c r="I140" s="1"/>
      <c r="J140" s="48"/>
      <c r="K140" s="1"/>
      <c r="L140" s="1"/>
      <c r="M140" s="12"/>
      <c r="N140" s="2"/>
      <c r="O140" s="2"/>
      <c r="P140" s="2"/>
      <c r="Q140" s="2"/>
    </row>
    <row r="141">
      <c r="A141" s="9"/>
      <c r="B141" s="49">
        <v>31</v>
      </c>
      <c r="C141" s="50" t="s">
        <v>760</v>
      </c>
      <c r="D141" s="50" t="s">
        <v>179</v>
      </c>
      <c r="E141" s="50" t="s">
        <v>761</v>
      </c>
      <c r="F141" s="50" t="s">
        <v>7</v>
      </c>
      <c r="G141" s="51" t="s">
        <v>227</v>
      </c>
      <c r="H141" s="52">
        <v>226.34999999999999</v>
      </c>
      <c r="I141" s="24">
        <f>ROUND(0,2)</f>
        <v>0</v>
      </c>
      <c r="J141" s="53">
        <f>ROUND(I141*H141,2)</f>
        <v>0</v>
      </c>
      <c r="K141" s="54">
        <v>0.20999999999999999</v>
      </c>
      <c r="L141" s="55">
        <f>IF(ISNUMBER(K141),ROUND(J141*(K141+1),2),0)</f>
        <v>0</v>
      </c>
      <c r="M141" s="12"/>
      <c r="N141" s="2"/>
      <c r="O141" s="2"/>
      <c r="P141" s="2"/>
      <c r="Q141" s="41">
        <f>IF(ISNUMBER(K141),IF(H141&gt;0,IF(I141&gt;0,J141,0),0),0)</f>
        <v>0</v>
      </c>
      <c r="R141" s="33">
        <f>IF(ISNUMBER(K141)=FALSE,J141,0)</f>
        <v>0</v>
      </c>
    </row>
    <row r="142">
      <c r="A142" s="9"/>
      <c r="B142" s="56" t="s">
        <v>130</v>
      </c>
      <c r="C142" s="1"/>
      <c r="D142" s="1"/>
      <c r="E142" s="57" t="s">
        <v>627</v>
      </c>
      <c r="F142" s="1"/>
      <c r="G142" s="1"/>
      <c r="H142" s="48"/>
      <c r="I142" s="1"/>
      <c r="J142" s="48"/>
      <c r="K142" s="1"/>
      <c r="L142" s="1"/>
      <c r="M142" s="12"/>
      <c r="N142" s="2"/>
      <c r="O142" s="2"/>
      <c r="P142" s="2"/>
      <c r="Q142" s="2"/>
    </row>
    <row r="143" thickBot="1">
      <c r="A143" s="9"/>
      <c r="B143" s="58" t="s">
        <v>132</v>
      </c>
      <c r="C143" s="29"/>
      <c r="D143" s="29"/>
      <c r="E143" s="59" t="s">
        <v>762</v>
      </c>
      <c r="F143" s="29"/>
      <c r="G143" s="29"/>
      <c r="H143" s="60"/>
      <c r="I143" s="29"/>
      <c r="J143" s="60"/>
      <c r="K143" s="29"/>
      <c r="L143" s="29"/>
      <c r="M143" s="12"/>
      <c r="N143" s="2"/>
      <c r="O143" s="2"/>
      <c r="P143" s="2"/>
      <c r="Q143" s="2"/>
    </row>
    <row r="144" thickTop="1">
      <c r="A144" s="9"/>
      <c r="B144" s="49">
        <v>32</v>
      </c>
      <c r="C144" s="50" t="s">
        <v>760</v>
      </c>
      <c r="D144" s="50" t="s">
        <v>183</v>
      </c>
      <c r="E144" s="50" t="s">
        <v>761</v>
      </c>
      <c r="F144" s="50" t="s">
        <v>7</v>
      </c>
      <c r="G144" s="51" t="s">
        <v>227</v>
      </c>
      <c r="H144" s="61">
        <v>32</v>
      </c>
      <c r="I144" s="35">
        <f>ROUND(0,2)</f>
        <v>0</v>
      </c>
      <c r="J144" s="62">
        <f>ROUND(I144*H144,2)</f>
        <v>0</v>
      </c>
      <c r="K144" s="63">
        <v>0.20999999999999999</v>
      </c>
      <c r="L144" s="64">
        <f>IF(ISNUMBER(K144),ROUND(J144*(K144+1),2),0)</f>
        <v>0</v>
      </c>
      <c r="M144" s="12"/>
      <c r="N144" s="2"/>
      <c r="O144" s="2"/>
      <c r="P144" s="2"/>
      <c r="Q144" s="41">
        <f>IF(ISNUMBER(K144),IF(H144&gt;0,IF(I144&gt;0,J144,0),0),0)</f>
        <v>0</v>
      </c>
      <c r="R144" s="33">
        <f>IF(ISNUMBER(K144)=FALSE,J144,0)</f>
        <v>0</v>
      </c>
    </row>
    <row r="145">
      <c r="A145" s="9"/>
      <c r="B145" s="56" t="s">
        <v>130</v>
      </c>
      <c r="C145" s="1"/>
      <c r="D145" s="1"/>
      <c r="E145" s="57" t="s">
        <v>664</v>
      </c>
      <c r="F145" s="1"/>
      <c r="G145" s="1"/>
      <c r="H145" s="48"/>
      <c r="I145" s="1"/>
      <c r="J145" s="48"/>
      <c r="K145" s="1"/>
      <c r="L145" s="1"/>
      <c r="M145" s="12"/>
      <c r="N145" s="2"/>
      <c r="O145" s="2"/>
      <c r="P145" s="2"/>
      <c r="Q145" s="2"/>
    </row>
    <row r="146" thickBot="1">
      <c r="A146" s="9"/>
      <c r="B146" s="58" t="s">
        <v>132</v>
      </c>
      <c r="C146" s="29"/>
      <c r="D146" s="29"/>
      <c r="E146" s="59" t="s">
        <v>763</v>
      </c>
      <c r="F146" s="29"/>
      <c r="G146" s="29"/>
      <c r="H146" s="60"/>
      <c r="I146" s="29"/>
      <c r="J146" s="60"/>
      <c r="K146" s="29"/>
      <c r="L146" s="29"/>
      <c r="M146" s="12"/>
      <c r="N146" s="2"/>
      <c r="O146" s="2"/>
      <c r="P146" s="2"/>
      <c r="Q146" s="2"/>
    </row>
    <row r="147" thickTop="1">
      <c r="A147" s="9"/>
      <c r="B147" s="49">
        <v>33</v>
      </c>
      <c r="C147" s="50" t="s">
        <v>764</v>
      </c>
      <c r="D147" s="50" t="s">
        <v>7</v>
      </c>
      <c r="E147" s="50" t="s">
        <v>765</v>
      </c>
      <c r="F147" s="50" t="s">
        <v>7</v>
      </c>
      <c r="G147" s="51" t="s">
        <v>227</v>
      </c>
      <c r="H147" s="61">
        <v>8.5</v>
      </c>
      <c r="I147" s="35">
        <f>ROUND(0,2)</f>
        <v>0</v>
      </c>
      <c r="J147" s="62">
        <f>ROUND(I147*H147,2)</f>
        <v>0</v>
      </c>
      <c r="K147" s="63">
        <v>0.20999999999999999</v>
      </c>
      <c r="L147" s="64">
        <f>IF(ISNUMBER(K147),ROUND(J147*(K147+1),2),0)</f>
        <v>0</v>
      </c>
      <c r="M147" s="12"/>
      <c r="N147" s="2"/>
      <c r="O147" s="2"/>
      <c r="P147" s="2"/>
      <c r="Q147" s="41">
        <f>IF(ISNUMBER(K147),IF(H147&gt;0,IF(I147&gt;0,J147,0),0),0)</f>
        <v>0</v>
      </c>
      <c r="R147" s="33">
        <f>IF(ISNUMBER(K147)=FALSE,J147,0)</f>
        <v>0</v>
      </c>
    </row>
    <row r="148">
      <c r="A148" s="9"/>
      <c r="B148" s="56" t="s">
        <v>130</v>
      </c>
      <c r="C148" s="1"/>
      <c r="D148" s="1"/>
      <c r="E148" s="57" t="s">
        <v>627</v>
      </c>
      <c r="F148" s="1"/>
      <c r="G148" s="1"/>
      <c r="H148" s="48"/>
      <c r="I148" s="1"/>
      <c r="J148" s="48"/>
      <c r="K148" s="1"/>
      <c r="L148" s="1"/>
      <c r="M148" s="12"/>
      <c r="N148" s="2"/>
      <c r="O148" s="2"/>
      <c r="P148" s="2"/>
      <c r="Q148" s="2"/>
    </row>
    <row r="149" thickBot="1">
      <c r="A149" s="9"/>
      <c r="B149" s="58" t="s">
        <v>132</v>
      </c>
      <c r="C149" s="29"/>
      <c r="D149" s="29"/>
      <c r="E149" s="59" t="s">
        <v>766</v>
      </c>
      <c r="F149" s="29"/>
      <c r="G149" s="29"/>
      <c r="H149" s="60"/>
      <c r="I149" s="29"/>
      <c r="J149" s="60"/>
      <c r="K149" s="29"/>
      <c r="L149" s="29"/>
      <c r="M149" s="12"/>
      <c r="N149" s="2"/>
      <c r="O149" s="2"/>
      <c r="P149" s="2"/>
      <c r="Q149" s="2"/>
    </row>
    <row r="150" thickTop="1">
      <c r="A150" s="9"/>
      <c r="B150" s="49">
        <v>34</v>
      </c>
      <c r="C150" s="50" t="s">
        <v>767</v>
      </c>
      <c r="D150" s="50" t="s">
        <v>179</v>
      </c>
      <c r="E150" s="50" t="s">
        <v>768</v>
      </c>
      <c r="F150" s="50" t="s">
        <v>7</v>
      </c>
      <c r="G150" s="51" t="s">
        <v>162</v>
      </c>
      <c r="H150" s="61">
        <v>8.5</v>
      </c>
      <c r="I150" s="35">
        <f>ROUND(0,2)</f>
        <v>0</v>
      </c>
      <c r="J150" s="62">
        <f>ROUND(I150*H150,2)</f>
        <v>0</v>
      </c>
      <c r="K150" s="63">
        <v>0.20999999999999999</v>
      </c>
      <c r="L150" s="64">
        <f>IF(ISNUMBER(K150),ROUND(J150*(K150+1),2),0)</f>
        <v>0</v>
      </c>
      <c r="M150" s="12"/>
      <c r="N150" s="2"/>
      <c r="O150" s="2"/>
      <c r="P150" s="2"/>
      <c r="Q150" s="41">
        <f>IF(ISNUMBER(K150),IF(H150&gt;0,IF(I150&gt;0,J150,0),0),0)</f>
        <v>0</v>
      </c>
      <c r="R150" s="33">
        <f>IF(ISNUMBER(K150)=FALSE,J150,0)</f>
        <v>0</v>
      </c>
    </row>
    <row r="151">
      <c r="A151" s="9"/>
      <c r="B151" s="56" t="s">
        <v>130</v>
      </c>
      <c r="C151" s="1"/>
      <c r="D151" s="1"/>
      <c r="E151" s="57" t="s">
        <v>769</v>
      </c>
      <c r="F151" s="1"/>
      <c r="G151" s="1"/>
      <c r="H151" s="48"/>
      <c r="I151" s="1"/>
      <c r="J151" s="48"/>
      <c r="K151" s="1"/>
      <c r="L151" s="1"/>
      <c r="M151" s="12"/>
      <c r="N151" s="2"/>
      <c r="O151" s="2"/>
      <c r="P151" s="2"/>
      <c r="Q151" s="2"/>
    </row>
    <row r="152" thickBot="1">
      <c r="A152" s="9"/>
      <c r="B152" s="58" t="s">
        <v>132</v>
      </c>
      <c r="C152" s="29"/>
      <c r="D152" s="29"/>
      <c r="E152" s="59" t="s">
        <v>770</v>
      </c>
      <c r="F152" s="29"/>
      <c r="G152" s="29"/>
      <c r="H152" s="60"/>
      <c r="I152" s="29"/>
      <c r="J152" s="60"/>
      <c r="K152" s="29"/>
      <c r="L152" s="29"/>
      <c r="M152" s="12"/>
      <c r="N152" s="2"/>
      <c r="O152" s="2"/>
      <c r="P152" s="2"/>
      <c r="Q152" s="2"/>
    </row>
    <row r="153" thickTop="1">
      <c r="A153" s="9"/>
      <c r="B153" s="49">
        <v>35</v>
      </c>
      <c r="C153" s="50" t="s">
        <v>767</v>
      </c>
      <c r="D153" s="50" t="s">
        <v>183</v>
      </c>
      <c r="E153" s="50" t="s">
        <v>768</v>
      </c>
      <c r="F153" s="50" t="s">
        <v>7</v>
      </c>
      <c r="G153" s="51" t="s">
        <v>162</v>
      </c>
      <c r="H153" s="61">
        <v>0.5</v>
      </c>
      <c r="I153" s="35">
        <f>ROUND(0,2)</f>
        <v>0</v>
      </c>
      <c r="J153" s="62">
        <f>ROUND(I153*H153,2)</f>
        <v>0</v>
      </c>
      <c r="K153" s="63">
        <v>0.20999999999999999</v>
      </c>
      <c r="L153" s="64">
        <f>IF(ISNUMBER(K153),ROUND(J153*(K153+1),2),0)</f>
        <v>0</v>
      </c>
      <c r="M153" s="12"/>
      <c r="N153" s="2"/>
      <c r="O153" s="2"/>
      <c r="P153" s="2"/>
      <c r="Q153" s="41">
        <f>IF(ISNUMBER(K153),IF(H153&gt;0,IF(I153&gt;0,J153,0),0),0)</f>
        <v>0</v>
      </c>
      <c r="R153" s="33">
        <f>IF(ISNUMBER(K153)=FALSE,J153,0)</f>
        <v>0</v>
      </c>
    </row>
    <row r="154">
      <c r="A154" s="9"/>
      <c r="B154" s="56" t="s">
        <v>130</v>
      </c>
      <c r="C154" s="1"/>
      <c r="D154" s="1"/>
      <c r="E154" s="57" t="s">
        <v>771</v>
      </c>
      <c r="F154" s="1"/>
      <c r="G154" s="1"/>
      <c r="H154" s="48"/>
      <c r="I154" s="1"/>
      <c r="J154" s="48"/>
      <c r="K154" s="1"/>
      <c r="L154" s="1"/>
      <c r="M154" s="12"/>
      <c r="N154" s="2"/>
      <c r="O154" s="2"/>
      <c r="P154" s="2"/>
      <c r="Q154" s="2"/>
    </row>
    <row r="155" thickBot="1">
      <c r="A155" s="9"/>
      <c r="B155" s="58" t="s">
        <v>132</v>
      </c>
      <c r="C155" s="29"/>
      <c r="D155" s="29"/>
      <c r="E155" s="59" t="s">
        <v>772</v>
      </c>
      <c r="F155" s="29"/>
      <c r="G155" s="29"/>
      <c r="H155" s="60"/>
      <c r="I155" s="29"/>
      <c r="J155" s="60"/>
      <c r="K155" s="29"/>
      <c r="L155" s="29"/>
      <c r="M155" s="12"/>
      <c r="N155" s="2"/>
      <c r="O155" s="2"/>
      <c r="P155" s="2"/>
      <c r="Q155" s="2"/>
    </row>
    <row r="156" thickTop="1">
      <c r="A156" s="9"/>
      <c r="B156" s="49">
        <v>36</v>
      </c>
      <c r="C156" s="50" t="s">
        <v>773</v>
      </c>
      <c r="D156" s="50" t="s">
        <v>179</v>
      </c>
      <c r="E156" s="50" t="s">
        <v>774</v>
      </c>
      <c r="F156" s="50" t="s">
        <v>7</v>
      </c>
      <c r="G156" s="51" t="s">
        <v>162</v>
      </c>
      <c r="H156" s="61">
        <v>1.5</v>
      </c>
      <c r="I156" s="35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1">
        <f>IF(ISNUMBER(K156),IF(H156&gt;0,IF(I156&gt;0,J156,0),0),0)</f>
        <v>0</v>
      </c>
      <c r="R156" s="33">
        <f>IF(ISNUMBER(K156)=FALSE,J156,0)</f>
        <v>0</v>
      </c>
    </row>
    <row r="157">
      <c r="A157" s="9"/>
      <c r="B157" s="56" t="s">
        <v>130</v>
      </c>
      <c r="C157" s="1"/>
      <c r="D157" s="1"/>
      <c r="E157" s="57" t="s">
        <v>775</v>
      </c>
      <c r="F157" s="1"/>
      <c r="G157" s="1"/>
      <c r="H157" s="48"/>
      <c r="I157" s="1"/>
      <c r="J157" s="48"/>
      <c r="K157" s="1"/>
      <c r="L157" s="1"/>
      <c r="M157" s="12"/>
      <c r="N157" s="2"/>
      <c r="O157" s="2"/>
      <c r="P157" s="2"/>
      <c r="Q157" s="2"/>
    </row>
    <row r="158" thickBot="1">
      <c r="A158" s="9"/>
      <c r="B158" s="58" t="s">
        <v>132</v>
      </c>
      <c r="C158" s="29"/>
      <c r="D158" s="29"/>
      <c r="E158" s="59" t="s">
        <v>776</v>
      </c>
      <c r="F158" s="29"/>
      <c r="G158" s="29"/>
      <c r="H158" s="60"/>
      <c r="I158" s="29"/>
      <c r="J158" s="60"/>
      <c r="K158" s="29"/>
      <c r="L158" s="29"/>
      <c r="M158" s="12"/>
      <c r="N158" s="2"/>
      <c r="O158" s="2"/>
      <c r="P158" s="2"/>
      <c r="Q158" s="2"/>
    </row>
    <row r="159" thickTop="1">
      <c r="A159" s="9"/>
      <c r="B159" s="49">
        <v>37</v>
      </c>
      <c r="C159" s="50" t="s">
        <v>773</v>
      </c>
      <c r="D159" s="50" t="s">
        <v>183</v>
      </c>
      <c r="E159" s="50" t="s">
        <v>774</v>
      </c>
      <c r="F159" s="50" t="s">
        <v>7</v>
      </c>
      <c r="G159" s="51" t="s">
        <v>162</v>
      </c>
      <c r="H159" s="61">
        <v>0.5</v>
      </c>
      <c r="I159" s="35">
        <f>ROUND(0,2)</f>
        <v>0</v>
      </c>
      <c r="J159" s="62">
        <f>ROUND(I159*H159,2)</f>
        <v>0</v>
      </c>
      <c r="K159" s="63">
        <v>0.20999999999999999</v>
      </c>
      <c r="L159" s="64">
        <f>IF(ISNUMBER(K159),ROUND(J159*(K159+1),2),0)</f>
        <v>0</v>
      </c>
      <c r="M159" s="12"/>
      <c r="N159" s="2"/>
      <c r="O159" s="2"/>
      <c r="P159" s="2"/>
      <c r="Q159" s="41">
        <f>IF(ISNUMBER(K159),IF(H159&gt;0,IF(I159&gt;0,J159,0),0),0)</f>
        <v>0</v>
      </c>
      <c r="R159" s="33">
        <f>IF(ISNUMBER(K159)=FALSE,J159,0)</f>
        <v>0</v>
      </c>
    </row>
    <row r="160">
      <c r="A160" s="9"/>
      <c r="B160" s="56" t="s">
        <v>130</v>
      </c>
      <c r="C160" s="1"/>
      <c r="D160" s="1"/>
      <c r="E160" s="57" t="s">
        <v>777</v>
      </c>
      <c r="F160" s="1"/>
      <c r="G160" s="1"/>
      <c r="H160" s="48"/>
      <c r="I160" s="1"/>
      <c r="J160" s="48"/>
      <c r="K160" s="1"/>
      <c r="L160" s="1"/>
      <c r="M160" s="12"/>
      <c r="N160" s="2"/>
      <c r="O160" s="2"/>
      <c r="P160" s="2"/>
      <c r="Q160" s="2"/>
    </row>
    <row r="161" thickBot="1">
      <c r="A161" s="9"/>
      <c r="B161" s="58" t="s">
        <v>132</v>
      </c>
      <c r="C161" s="29"/>
      <c r="D161" s="29"/>
      <c r="E161" s="59" t="s">
        <v>772</v>
      </c>
      <c r="F161" s="29"/>
      <c r="G161" s="29"/>
      <c r="H161" s="60"/>
      <c r="I161" s="29"/>
      <c r="J161" s="60"/>
      <c r="K161" s="29"/>
      <c r="L161" s="29"/>
      <c r="M161" s="12"/>
      <c r="N161" s="2"/>
      <c r="O161" s="2"/>
      <c r="P161" s="2"/>
      <c r="Q161" s="2"/>
    </row>
    <row r="162" thickTop="1">
      <c r="A162" s="9"/>
      <c r="B162" s="49">
        <v>38</v>
      </c>
      <c r="C162" s="50" t="s">
        <v>778</v>
      </c>
      <c r="D162" s="50" t="s">
        <v>7</v>
      </c>
      <c r="E162" s="50" t="s">
        <v>779</v>
      </c>
      <c r="F162" s="50" t="s">
        <v>7</v>
      </c>
      <c r="G162" s="51" t="s">
        <v>227</v>
      </c>
      <c r="H162" s="61">
        <v>266.85000000000002</v>
      </c>
      <c r="I162" s="35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1">
        <f>IF(ISNUMBER(K162),IF(H162&gt;0,IF(I162&gt;0,J162,0),0),0)</f>
        <v>0</v>
      </c>
      <c r="R162" s="33">
        <f>IF(ISNUMBER(K162)=FALSE,J162,0)</f>
        <v>0</v>
      </c>
    </row>
    <row r="163">
      <c r="A163" s="9"/>
      <c r="B163" s="56" t="s">
        <v>130</v>
      </c>
      <c r="C163" s="1"/>
      <c r="D163" s="1"/>
      <c r="E163" s="57" t="s">
        <v>7</v>
      </c>
      <c r="F163" s="1"/>
      <c r="G163" s="1"/>
      <c r="H163" s="48"/>
      <c r="I163" s="1"/>
      <c r="J163" s="48"/>
      <c r="K163" s="1"/>
      <c r="L163" s="1"/>
      <c r="M163" s="12"/>
      <c r="N163" s="2"/>
      <c r="O163" s="2"/>
      <c r="P163" s="2"/>
      <c r="Q163" s="2"/>
    </row>
    <row r="164" thickBot="1">
      <c r="A164" s="9"/>
      <c r="B164" s="58" t="s">
        <v>132</v>
      </c>
      <c r="C164" s="29"/>
      <c r="D164" s="29"/>
      <c r="E164" s="59" t="s">
        <v>780</v>
      </c>
      <c r="F164" s="29"/>
      <c r="G164" s="29"/>
      <c r="H164" s="60"/>
      <c r="I164" s="29"/>
      <c r="J164" s="60"/>
      <c r="K164" s="29"/>
      <c r="L164" s="29"/>
      <c r="M164" s="12"/>
      <c r="N164" s="2"/>
      <c r="O164" s="2"/>
      <c r="P164" s="2"/>
      <c r="Q164" s="2"/>
    </row>
    <row r="165" thickTop="1">
      <c r="A165" s="9"/>
      <c r="B165" s="49">
        <v>39</v>
      </c>
      <c r="C165" s="50" t="s">
        <v>644</v>
      </c>
      <c r="D165" s="50" t="s">
        <v>7</v>
      </c>
      <c r="E165" s="50" t="s">
        <v>645</v>
      </c>
      <c r="F165" s="50" t="s">
        <v>7</v>
      </c>
      <c r="G165" s="51" t="s">
        <v>227</v>
      </c>
      <c r="H165" s="61">
        <v>266.85000000000002</v>
      </c>
      <c r="I165" s="35">
        <f>ROUND(0,2)</f>
        <v>0</v>
      </c>
      <c r="J165" s="62">
        <f>ROUND(I165*H165,2)</f>
        <v>0</v>
      </c>
      <c r="K165" s="63">
        <v>0.20999999999999999</v>
      </c>
      <c r="L165" s="64">
        <f>IF(ISNUMBER(K165),ROUND(J165*(K165+1),2),0)</f>
        <v>0</v>
      </c>
      <c r="M165" s="12"/>
      <c r="N165" s="2"/>
      <c r="O165" s="2"/>
      <c r="P165" s="2"/>
      <c r="Q165" s="41">
        <f>IF(ISNUMBER(K165),IF(H165&gt;0,IF(I165&gt;0,J165,0),0),0)</f>
        <v>0</v>
      </c>
      <c r="R165" s="33">
        <f>IF(ISNUMBER(K165)=FALSE,J165,0)</f>
        <v>0</v>
      </c>
    </row>
    <row r="166">
      <c r="A166" s="9"/>
      <c r="B166" s="56" t="s">
        <v>130</v>
      </c>
      <c r="C166" s="1"/>
      <c r="D166" s="1"/>
      <c r="E166" s="57" t="s">
        <v>7</v>
      </c>
      <c r="F166" s="1"/>
      <c r="G166" s="1"/>
      <c r="H166" s="48"/>
      <c r="I166" s="1"/>
      <c r="J166" s="48"/>
      <c r="K166" s="1"/>
      <c r="L166" s="1"/>
      <c r="M166" s="12"/>
      <c r="N166" s="2"/>
      <c r="O166" s="2"/>
      <c r="P166" s="2"/>
      <c r="Q166" s="2"/>
    </row>
    <row r="167" thickBot="1">
      <c r="A167" s="9"/>
      <c r="B167" s="58" t="s">
        <v>132</v>
      </c>
      <c r="C167" s="29"/>
      <c r="D167" s="29"/>
      <c r="E167" s="59" t="s">
        <v>781</v>
      </c>
      <c r="F167" s="29"/>
      <c r="G167" s="29"/>
      <c r="H167" s="60"/>
      <c r="I167" s="29"/>
      <c r="J167" s="60"/>
      <c r="K167" s="29"/>
      <c r="L167" s="29"/>
      <c r="M167" s="12"/>
      <c r="N167" s="2"/>
      <c r="O167" s="2"/>
      <c r="P167" s="2"/>
      <c r="Q167" s="2"/>
    </row>
    <row r="168" thickTop="1" thickBot="1" ht="25" customHeight="1">
      <c r="A168" s="9"/>
      <c r="B168" s="1"/>
      <c r="C168" s="65">
        <v>8</v>
      </c>
      <c r="D168" s="1"/>
      <c r="E168" s="66" t="s">
        <v>168</v>
      </c>
      <c r="F168" s="1"/>
      <c r="G168" s="67" t="s">
        <v>152</v>
      </c>
      <c r="H168" s="68">
        <f>J141+J144+J147+J150+J153+J156+J159+J162+J165</f>
        <v>0</v>
      </c>
      <c r="I168" s="67" t="s">
        <v>153</v>
      </c>
      <c r="J168" s="69">
        <f>(L168-H168)</f>
        <v>0</v>
      </c>
      <c r="K168" s="67" t="s">
        <v>154</v>
      </c>
      <c r="L168" s="70">
        <f>L141+L144+L147+L150+L153+L156+L159+L162+L165</f>
        <v>0</v>
      </c>
      <c r="M168" s="12"/>
      <c r="N168" s="2"/>
      <c r="O168" s="2"/>
      <c r="P168" s="2"/>
      <c r="Q168" s="41">
        <f>0+Q141+Q144+Q147+Q150+Q153+Q156+Q159+Q162+Q165</f>
        <v>0</v>
      </c>
      <c r="R168" s="33">
        <f>0+R141+R144+R147+R150+R153+R156+R159+R162+R165</f>
        <v>0</v>
      </c>
      <c r="S168" s="71">
        <f>Q168*(1+J168)+R168</f>
        <v>0</v>
      </c>
    </row>
    <row r="169" thickTop="1" thickBot="1" ht="25" customHeight="1">
      <c r="A169" s="9"/>
      <c r="B169" s="72"/>
      <c r="C169" s="72"/>
      <c r="D169" s="72"/>
      <c r="E169" s="73"/>
      <c r="F169" s="72"/>
      <c r="G169" s="74" t="s">
        <v>155</v>
      </c>
      <c r="H169" s="75">
        <f>J141+J144+J147+J150+J153+J156+J159+J162+J165</f>
        <v>0</v>
      </c>
      <c r="I169" s="74" t="s">
        <v>156</v>
      </c>
      <c r="J169" s="76">
        <f>0+J168</f>
        <v>0</v>
      </c>
      <c r="K169" s="74" t="s">
        <v>157</v>
      </c>
      <c r="L169" s="77">
        <f>L141+L144+L147+L150+L153+L156+L159+L162+L165</f>
        <v>0</v>
      </c>
      <c r="M169" s="12"/>
      <c r="N169" s="2"/>
      <c r="O169" s="2"/>
      <c r="P169" s="2"/>
      <c r="Q169" s="2"/>
    </row>
    <row r="170" ht="40" customHeight="1">
      <c r="A170" s="9"/>
      <c r="B170" s="82" t="s">
        <v>346</v>
      </c>
      <c r="C170" s="1"/>
      <c r="D170" s="1"/>
      <c r="E170" s="1"/>
      <c r="F170" s="1"/>
      <c r="G170" s="1"/>
      <c r="H170" s="48"/>
      <c r="I170" s="1"/>
      <c r="J170" s="48"/>
      <c r="K170" s="1"/>
      <c r="L170" s="1"/>
      <c r="M170" s="12"/>
      <c r="N170" s="2"/>
      <c r="O170" s="2"/>
      <c r="P170" s="2"/>
      <c r="Q170" s="2"/>
    </row>
    <row r="171">
      <c r="A171" s="9"/>
      <c r="B171" s="49">
        <v>40</v>
      </c>
      <c r="C171" s="50" t="s">
        <v>782</v>
      </c>
      <c r="D171" s="50" t="s">
        <v>7</v>
      </c>
      <c r="E171" s="50" t="s">
        <v>783</v>
      </c>
      <c r="F171" s="50" t="s">
        <v>7</v>
      </c>
      <c r="G171" s="51" t="s">
        <v>162</v>
      </c>
      <c r="H171" s="52">
        <v>0.5</v>
      </c>
      <c r="I171" s="24">
        <f>ROUND(0,2)</f>
        <v>0</v>
      </c>
      <c r="J171" s="53">
        <f>ROUND(I171*H171,2)</f>
        <v>0</v>
      </c>
      <c r="K171" s="54">
        <v>0.20999999999999999</v>
      </c>
      <c r="L171" s="55">
        <f>IF(ISNUMBER(K171),ROUND(J171*(K171+1),2),0)</f>
        <v>0</v>
      </c>
      <c r="M171" s="12"/>
      <c r="N171" s="2"/>
      <c r="O171" s="2"/>
      <c r="P171" s="2"/>
      <c r="Q171" s="41">
        <f>IF(ISNUMBER(K171),IF(H171&gt;0,IF(I171&gt;0,J171,0),0),0)</f>
        <v>0</v>
      </c>
      <c r="R171" s="33">
        <f>IF(ISNUMBER(K171)=FALSE,J171,0)</f>
        <v>0</v>
      </c>
    </row>
    <row r="172">
      <c r="A172" s="9"/>
      <c r="B172" s="56" t="s">
        <v>130</v>
      </c>
      <c r="C172" s="1"/>
      <c r="D172" s="1"/>
      <c r="E172" s="57" t="s">
        <v>784</v>
      </c>
      <c r="F172" s="1"/>
      <c r="G172" s="1"/>
      <c r="H172" s="48"/>
      <c r="I172" s="1"/>
      <c r="J172" s="48"/>
      <c r="K172" s="1"/>
      <c r="L172" s="1"/>
      <c r="M172" s="12"/>
      <c r="N172" s="2"/>
      <c r="O172" s="2"/>
      <c r="P172" s="2"/>
      <c r="Q172" s="2"/>
    </row>
    <row r="173" thickBot="1">
      <c r="A173" s="9"/>
      <c r="B173" s="58" t="s">
        <v>132</v>
      </c>
      <c r="C173" s="29"/>
      <c r="D173" s="29"/>
      <c r="E173" s="59" t="s">
        <v>772</v>
      </c>
      <c r="F173" s="29"/>
      <c r="G173" s="29"/>
      <c r="H173" s="60"/>
      <c r="I173" s="29"/>
      <c r="J173" s="60"/>
      <c r="K173" s="29"/>
      <c r="L173" s="29"/>
      <c r="M173" s="12"/>
      <c r="N173" s="2"/>
      <c r="O173" s="2"/>
      <c r="P173" s="2"/>
      <c r="Q173" s="2"/>
    </row>
    <row r="174" thickTop="1" thickBot="1" ht="25" customHeight="1">
      <c r="A174" s="9"/>
      <c r="B174" s="1"/>
      <c r="C174" s="65">
        <v>9</v>
      </c>
      <c r="D174" s="1"/>
      <c r="E174" s="66" t="s">
        <v>169</v>
      </c>
      <c r="F174" s="1"/>
      <c r="G174" s="67" t="s">
        <v>152</v>
      </c>
      <c r="H174" s="68">
        <f>0+J171</f>
        <v>0</v>
      </c>
      <c r="I174" s="67" t="s">
        <v>153</v>
      </c>
      <c r="J174" s="69">
        <f>(L174-H174)</f>
        <v>0</v>
      </c>
      <c r="K174" s="67" t="s">
        <v>154</v>
      </c>
      <c r="L174" s="70">
        <f>0+L171</f>
        <v>0</v>
      </c>
      <c r="M174" s="12"/>
      <c r="N174" s="2"/>
      <c r="O174" s="2"/>
      <c r="P174" s="2"/>
      <c r="Q174" s="41">
        <f>0+Q171</f>
        <v>0</v>
      </c>
      <c r="R174" s="33">
        <f>0+R171</f>
        <v>0</v>
      </c>
      <c r="S174" s="71">
        <f>Q174*(1+J174)+R174</f>
        <v>0</v>
      </c>
    </row>
    <row r="175" thickTop="1" thickBot="1" ht="25" customHeight="1">
      <c r="A175" s="9"/>
      <c r="B175" s="72"/>
      <c r="C175" s="72"/>
      <c r="D175" s="72"/>
      <c r="E175" s="73"/>
      <c r="F175" s="72"/>
      <c r="G175" s="74" t="s">
        <v>155</v>
      </c>
      <c r="H175" s="75">
        <f>0+J171</f>
        <v>0</v>
      </c>
      <c r="I175" s="74" t="s">
        <v>156</v>
      </c>
      <c r="J175" s="76">
        <f>0+J174</f>
        <v>0</v>
      </c>
      <c r="K175" s="74" t="s">
        <v>157</v>
      </c>
      <c r="L175" s="77">
        <f>0+L171</f>
        <v>0</v>
      </c>
      <c r="M175" s="12"/>
      <c r="N175" s="2"/>
      <c r="O175" s="2"/>
      <c r="P175" s="2"/>
      <c r="Q175" s="2"/>
    </row>
    <row r="176">
      <c r="A176" s="13"/>
      <c r="B176" s="4"/>
      <c r="C176" s="4"/>
      <c r="D176" s="4"/>
      <c r="E176" s="4"/>
      <c r="F176" s="4"/>
      <c r="G176" s="4"/>
      <c r="H176" s="78"/>
      <c r="I176" s="4"/>
      <c r="J176" s="78"/>
      <c r="K176" s="4"/>
      <c r="L176" s="4"/>
      <c r="M176" s="14"/>
      <c r="N176" s="2"/>
      <c r="O176" s="2"/>
      <c r="P176" s="2"/>
      <c r="Q176" s="2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2"/>
      <c r="O177" s="2"/>
      <c r="P177" s="2"/>
      <c r="Q177" s="2"/>
    </row>
  </sheetData>
  <mergeCells count="109">
    <mergeCell ref="B46:D46"/>
    <mergeCell ref="B47:D47"/>
    <mergeCell ref="B49:D49"/>
    <mergeCell ref="B50:D50"/>
    <mergeCell ref="B52:D52"/>
    <mergeCell ref="B53:D53"/>
    <mergeCell ref="B55:D55"/>
    <mergeCell ref="B56:D56"/>
    <mergeCell ref="B58:D58"/>
    <mergeCell ref="B59:D59"/>
    <mergeCell ref="B61:D61"/>
    <mergeCell ref="B62:D62"/>
    <mergeCell ref="B64:D64"/>
    <mergeCell ref="B65:D65"/>
    <mergeCell ref="B67:D67"/>
    <mergeCell ref="B68:D68"/>
    <mergeCell ref="B70:D70"/>
    <mergeCell ref="B71:D71"/>
    <mergeCell ref="B73:D73"/>
    <mergeCell ref="B74:D74"/>
    <mergeCell ref="B76:D76"/>
    <mergeCell ref="B77:D77"/>
    <mergeCell ref="B79:D79"/>
    <mergeCell ref="B80:D80"/>
    <mergeCell ref="B82:D82"/>
    <mergeCell ref="B83:D83"/>
    <mergeCell ref="B85:D85"/>
    <mergeCell ref="B86:D86"/>
    <mergeCell ref="B88:D88"/>
    <mergeCell ref="B89:D89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40:D40"/>
    <mergeCell ref="B41:D41"/>
    <mergeCell ref="B43:D43"/>
    <mergeCell ref="B44:D44"/>
    <mergeCell ref="B38:L38"/>
    <mergeCell ref="B21:D21"/>
    <mergeCell ref="B22:D22"/>
    <mergeCell ref="B23:D23"/>
    <mergeCell ref="B24:D24"/>
    <mergeCell ref="B25:D25"/>
    <mergeCell ref="B26:D26"/>
    <mergeCell ref="B27:D27"/>
    <mergeCell ref="B91:D91"/>
    <mergeCell ref="B92:D92"/>
    <mergeCell ref="B95:L95"/>
    <mergeCell ref="B97:D97"/>
    <mergeCell ref="B98:D98"/>
    <mergeCell ref="B101:L101"/>
    <mergeCell ref="B103:D103"/>
    <mergeCell ref="B104:D104"/>
    <mergeCell ref="B106:D106"/>
    <mergeCell ref="B107:D107"/>
    <mergeCell ref="B110:L110"/>
    <mergeCell ref="B112:D112"/>
    <mergeCell ref="B113:D113"/>
    <mergeCell ref="B115:D115"/>
    <mergeCell ref="B116:D116"/>
    <mergeCell ref="B118:D118"/>
    <mergeCell ref="B119:D119"/>
    <mergeCell ref="B121:D121"/>
    <mergeCell ref="B122:D122"/>
    <mergeCell ref="B124:D124"/>
    <mergeCell ref="B125:D125"/>
    <mergeCell ref="B130:D130"/>
    <mergeCell ref="B131:D131"/>
    <mergeCell ref="B133:D133"/>
    <mergeCell ref="B134:D134"/>
    <mergeCell ref="B136:D136"/>
    <mergeCell ref="B137:D137"/>
    <mergeCell ref="B128:L128"/>
    <mergeCell ref="B142:D142"/>
    <mergeCell ref="B143:D143"/>
    <mergeCell ref="B145:D145"/>
    <mergeCell ref="B146:D146"/>
    <mergeCell ref="B148:D148"/>
    <mergeCell ref="B149:D149"/>
    <mergeCell ref="B151:D151"/>
    <mergeCell ref="B152:D152"/>
    <mergeCell ref="B154:D154"/>
    <mergeCell ref="B155:D155"/>
    <mergeCell ref="B157:D157"/>
    <mergeCell ref="B158:D158"/>
    <mergeCell ref="B160:D160"/>
    <mergeCell ref="B161:D161"/>
    <mergeCell ref="B163:D163"/>
    <mergeCell ref="B164:D164"/>
    <mergeCell ref="B166:D166"/>
    <mergeCell ref="B167:D167"/>
    <mergeCell ref="B140:L140"/>
    <mergeCell ref="B172:D172"/>
    <mergeCell ref="B173:D173"/>
    <mergeCell ref="B170:L17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H44+H95+H101+H113+H170+H179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785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L44+L95+L101+L113+L170+L179</f>
        <v>0</v>
      </c>
      <c r="K11" s="1"/>
      <c r="L11" s="1"/>
      <c r="M11" s="12"/>
      <c r="N11" s="2"/>
      <c r="O11" s="2"/>
      <c r="P11" s="2"/>
      <c r="Q11" s="41">
        <f>IF(SUM(K20:K25)&gt;0,ROUND(SUM(S20:S25)/SUM(K20:K25)-1,8),0)</f>
        <v>0</v>
      </c>
      <c r="R11" s="33">
        <f>AVERAGE(J43,J94,J100,J112,J169,J178)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H44</f>
        <v>0</v>
      </c>
      <c r="L20" s="46">
        <f>L44</f>
        <v>0</v>
      </c>
      <c r="M20" s="12"/>
      <c r="N20" s="2"/>
      <c r="O20" s="2"/>
      <c r="P20" s="2"/>
      <c r="Q20" s="2"/>
      <c r="S20" s="33">
        <f>S43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H95</f>
        <v>0</v>
      </c>
      <c r="L21" s="46">
        <f>L95</f>
        <v>0</v>
      </c>
      <c r="M21" s="12"/>
      <c r="N21" s="2"/>
      <c r="O21" s="2"/>
      <c r="P21" s="2"/>
      <c r="Q21" s="2"/>
      <c r="S21" s="33">
        <f>S94</f>
        <v>0</v>
      </c>
    </row>
    <row r="22">
      <c r="A22" s="9"/>
      <c r="B22" s="44">
        <v>4</v>
      </c>
      <c r="C22" s="1"/>
      <c r="D22" s="1"/>
      <c r="E22" s="45" t="s">
        <v>602</v>
      </c>
      <c r="F22" s="1"/>
      <c r="G22" s="1"/>
      <c r="H22" s="1"/>
      <c r="I22" s="1"/>
      <c r="J22" s="1"/>
      <c r="K22" s="46">
        <f>H101</f>
        <v>0</v>
      </c>
      <c r="L22" s="46">
        <f>L101</f>
        <v>0</v>
      </c>
      <c r="M22" s="12"/>
      <c r="N22" s="2"/>
      <c r="O22" s="2"/>
      <c r="P22" s="2"/>
      <c r="Q22" s="2"/>
      <c r="S22" s="33">
        <f>S100</f>
        <v>0</v>
      </c>
    </row>
    <row r="23">
      <c r="A23" s="9"/>
      <c r="B23" s="44">
        <v>5</v>
      </c>
      <c r="C23" s="1"/>
      <c r="D23" s="1"/>
      <c r="E23" s="45" t="s">
        <v>167</v>
      </c>
      <c r="F23" s="1"/>
      <c r="G23" s="1"/>
      <c r="H23" s="1"/>
      <c r="I23" s="1"/>
      <c r="J23" s="1"/>
      <c r="K23" s="46">
        <f>H113</f>
        <v>0</v>
      </c>
      <c r="L23" s="46">
        <f>L113</f>
        <v>0</v>
      </c>
      <c r="M23" s="12"/>
      <c r="N23" s="2"/>
      <c r="O23" s="2"/>
      <c r="P23" s="2"/>
      <c r="Q23" s="2"/>
      <c r="S23" s="33">
        <f>S112</f>
        <v>0</v>
      </c>
    </row>
    <row r="24">
      <c r="A24" s="9"/>
      <c r="B24" s="44">
        <v>8</v>
      </c>
      <c r="C24" s="1"/>
      <c r="D24" s="1"/>
      <c r="E24" s="45" t="s">
        <v>168</v>
      </c>
      <c r="F24" s="1"/>
      <c r="G24" s="1"/>
      <c r="H24" s="1"/>
      <c r="I24" s="1"/>
      <c r="J24" s="1"/>
      <c r="K24" s="46">
        <f>H170</f>
        <v>0</v>
      </c>
      <c r="L24" s="46">
        <f>L170</f>
        <v>0</v>
      </c>
      <c r="M24" s="12"/>
      <c r="N24" s="2"/>
      <c r="O24" s="2"/>
      <c r="P24" s="2"/>
      <c r="Q24" s="2"/>
      <c r="S24" s="33">
        <f>S169</f>
        <v>0</v>
      </c>
    </row>
    <row r="25">
      <c r="A25" s="9"/>
      <c r="B25" s="44">
        <v>9</v>
      </c>
      <c r="C25" s="1"/>
      <c r="D25" s="1"/>
      <c r="E25" s="45" t="s">
        <v>169</v>
      </c>
      <c r="F25" s="1"/>
      <c r="G25" s="1"/>
      <c r="H25" s="1"/>
      <c r="I25" s="1"/>
      <c r="J25" s="1"/>
      <c r="K25" s="46">
        <f>H179</f>
        <v>0</v>
      </c>
      <c r="L25" s="46">
        <f>L179</f>
        <v>0</v>
      </c>
      <c r="M25" s="79"/>
      <c r="N25" s="2"/>
      <c r="O25" s="2"/>
      <c r="P25" s="2"/>
      <c r="Q25" s="2"/>
      <c r="S25" s="33">
        <f>S178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0"/>
      <c r="N26" s="2"/>
      <c r="O26" s="2"/>
      <c r="P26" s="2"/>
      <c r="Q26" s="2"/>
    </row>
    <row r="27" ht="14" customHeight="1">
      <c r="A27" s="4"/>
      <c r="B27" s="36" t="s">
        <v>118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81"/>
      <c r="N28" s="2"/>
      <c r="O28" s="2"/>
      <c r="P28" s="2"/>
      <c r="Q28" s="2"/>
    </row>
    <row r="29" ht="18" customHeight="1">
      <c r="A29" s="9"/>
      <c r="B29" s="42" t="s">
        <v>119</v>
      </c>
      <c r="C29" s="42" t="s">
        <v>115</v>
      </c>
      <c r="D29" s="42" t="s">
        <v>120</v>
      </c>
      <c r="E29" s="42" t="s">
        <v>116</v>
      </c>
      <c r="F29" s="42" t="s">
        <v>121</v>
      </c>
      <c r="G29" s="43" t="s">
        <v>122</v>
      </c>
      <c r="H29" s="22" t="s">
        <v>123</v>
      </c>
      <c r="I29" s="22" t="s">
        <v>124</v>
      </c>
      <c r="J29" s="22" t="s">
        <v>17</v>
      </c>
      <c r="K29" s="43" t="s">
        <v>125</v>
      </c>
      <c r="L29" s="22" t="s">
        <v>18</v>
      </c>
      <c r="M29" s="79"/>
      <c r="N29" s="2"/>
      <c r="O29" s="2"/>
      <c r="P29" s="2"/>
      <c r="Q29" s="2"/>
    </row>
    <row r="30" ht="40" customHeight="1">
      <c r="A30" s="9"/>
      <c r="B30" s="47" t="s">
        <v>126</v>
      </c>
      <c r="C30" s="1"/>
      <c r="D30" s="1"/>
      <c r="E30" s="1"/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>
      <c r="A31" s="9"/>
      <c r="B31" s="49">
        <v>1</v>
      </c>
      <c r="C31" s="50" t="s">
        <v>170</v>
      </c>
      <c r="D31" s="50" t="s">
        <v>7</v>
      </c>
      <c r="E31" s="50" t="s">
        <v>171</v>
      </c>
      <c r="F31" s="50" t="s">
        <v>7</v>
      </c>
      <c r="G31" s="51" t="s">
        <v>172</v>
      </c>
      <c r="H31" s="52">
        <v>269.601</v>
      </c>
      <c r="I31" s="24">
        <f>ROUND(0,2)</f>
        <v>0</v>
      </c>
      <c r="J31" s="53">
        <f>ROUND(I31*H31,2)</f>
        <v>0</v>
      </c>
      <c r="K31" s="54">
        <v>0.20999999999999999</v>
      </c>
      <c r="L31" s="55">
        <f>IF(ISNUMBER(K31),ROUND(J31*(K31+1),2),0)</f>
        <v>0</v>
      </c>
      <c r="M31" s="12"/>
      <c r="N31" s="2"/>
      <c r="O31" s="2"/>
      <c r="P31" s="2"/>
      <c r="Q31" s="41">
        <f>IF(ISNUMBER(K31),IF(H31&gt;0,IF(I31&gt;0,J31,0),0),0)</f>
        <v>0</v>
      </c>
      <c r="R31" s="33">
        <f>IF(ISNUMBER(K31)=FALSE,J31,0)</f>
        <v>0</v>
      </c>
    </row>
    <row r="32">
      <c r="A32" s="9"/>
      <c r="B32" s="56" t="s">
        <v>130</v>
      </c>
      <c r="C32" s="1"/>
      <c r="D32" s="1"/>
      <c r="E32" s="57" t="s">
        <v>603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 thickBot="1">
      <c r="A33" s="9"/>
      <c r="B33" s="58" t="s">
        <v>132</v>
      </c>
      <c r="C33" s="29"/>
      <c r="D33" s="29"/>
      <c r="E33" s="59" t="s">
        <v>786</v>
      </c>
      <c r="F33" s="29"/>
      <c r="G33" s="29"/>
      <c r="H33" s="60"/>
      <c r="I33" s="29"/>
      <c r="J33" s="60"/>
      <c r="K33" s="29"/>
      <c r="L33" s="29"/>
      <c r="M33" s="12"/>
      <c r="N33" s="2"/>
      <c r="O33" s="2"/>
      <c r="P33" s="2"/>
      <c r="Q33" s="2"/>
    </row>
    <row r="34" thickTop="1">
      <c r="A34" s="9"/>
      <c r="B34" s="49">
        <v>2</v>
      </c>
      <c r="C34" s="50" t="s">
        <v>178</v>
      </c>
      <c r="D34" s="50" t="s">
        <v>179</v>
      </c>
      <c r="E34" s="50" t="s">
        <v>171</v>
      </c>
      <c r="F34" s="50" t="s">
        <v>7</v>
      </c>
      <c r="G34" s="51" t="s">
        <v>180</v>
      </c>
      <c r="H34" s="61">
        <v>19.5</v>
      </c>
      <c r="I34" s="35">
        <f>ROUND(0,2)</f>
        <v>0</v>
      </c>
      <c r="J34" s="62">
        <f>ROUND(I34*H34,2)</f>
        <v>0</v>
      </c>
      <c r="K34" s="63">
        <v>0.20999999999999999</v>
      </c>
      <c r="L34" s="64">
        <f>IF(ISNUMBER(K34),ROUND(J34*(K34+1),2),0)</f>
        <v>0</v>
      </c>
      <c r="M34" s="12"/>
      <c r="N34" s="2"/>
      <c r="O34" s="2"/>
      <c r="P34" s="2"/>
      <c r="Q34" s="41">
        <f>IF(ISNUMBER(K34),IF(H34&gt;0,IF(I34&gt;0,J34,0),0),0)</f>
        <v>0</v>
      </c>
      <c r="R34" s="33">
        <f>IF(ISNUMBER(K34)=FALSE,J34,0)</f>
        <v>0</v>
      </c>
    </row>
    <row r="35">
      <c r="A35" s="9"/>
      <c r="B35" s="56" t="s">
        <v>130</v>
      </c>
      <c r="C35" s="1"/>
      <c r="D35" s="1"/>
      <c r="E35" s="57" t="s">
        <v>787</v>
      </c>
      <c r="F35" s="1"/>
      <c r="G35" s="1"/>
      <c r="H35" s="48"/>
      <c r="I35" s="1"/>
      <c r="J35" s="48"/>
      <c r="K35" s="1"/>
      <c r="L35" s="1"/>
      <c r="M35" s="12"/>
      <c r="N35" s="2"/>
      <c r="O35" s="2"/>
      <c r="P35" s="2"/>
      <c r="Q35" s="2"/>
    </row>
    <row r="36" thickBot="1">
      <c r="A36" s="9"/>
      <c r="B36" s="58" t="s">
        <v>132</v>
      </c>
      <c r="C36" s="29"/>
      <c r="D36" s="29"/>
      <c r="E36" s="59" t="s">
        <v>788</v>
      </c>
      <c r="F36" s="29"/>
      <c r="G36" s="29"/>
      <c r="H36" s="60"/>
      <c r="I36" s="29"/>
      <c r="J36" s="60"/>
      <c r="K36" s="29"/>
      <c r="L36" s="29"/>
      <c r="M36" s="12"/>
      <c r="N36" s="2"/>
      <c r="O36" s="2"/>
      <c r="P36" s="2"/>
      <c r="Q36" s="2"/>
    </row>
    <row r="37" thickTop="1">
      <c r="A37" s="9"/>
      <c r="B37" s="49">
        <v>3</v>
      </c>
      <c r="C37" s="50" t="s">
        <v>178</v>
      </c>
      <c r="D37" s="50" t="s">
        <v>183</v>
      </c>
      <c r="E37" s="50" t="s">
        <v>171</v>
      </c>
      <c r="F37" s="50" t="s">
        <v>7</v>
      </c>
      <c r="G37" s="51" t="s">
        <v>180</v>
      </c>
      <c r="H37" s="61">
        <v>81.599999999999994</v>
      </c>
      <c r="I37" s="35">
        <f>ROUND(0,2)</f>
        <v>0</v>
      </c>
      <c r="J37" s="62">
        <f>ROUND(I37*H37,2)</f>
        <v>0</v>
      </c>
      <c r="K37" s="63">
        <v>0.20999999999999999</v>
      </c>
      <c r="L37" s="64">
        <f>IF(ISNUMBER(K37),ROUND(J37*(K37+1),2),0)</f>
        <v>0</v>
      </c>
      <c r="M37" s="12"/>
      <c r="N37" s="2"/>
      <c r="O37" s="2"/>
      <c r="P37" s="2"/>
      <c r="Q37" s="41">
        <f>IF(ISNUMBER(K37),IF(H37&gt;0,IF(I37&gt;0,J37,0),0),0)</f>
        <v>0</v>
      </c>
      <c r="R37" s="33">
        <f>IF(ISNUMBER(K37)=FALSE,J37,0)</f>
        <v>0</v>
      </c>
    </row>
    <row r="38">
      <c r="A38" s="9"/>
      <c r="B38" s="56" t="s">
        <v>130</v>
      </c>
      <c r="C38" s="1"/>
      <c r="D38" s="1"/>
      <c r="E38" s="57" t="s">
        <v>649</v>
      </c>
      <c r="F38" s="1"/>
      <c r="G38" s="1"/>
      <c r="H38" s="48"/>
      <c r="I38" s="1"/>
      <c r="J38" s="48"/>
      <c r="K38" s="1"/>
      <c r="L38" s="1"/>
      <c r="M38" s="12"/>
      <c r="N38" s="2"/>
      <c r="O38" s="2"/>
      <c r="P38" s="2"/>
      <c r="Q38" s="2"/>
    </row>
    <row r="39" thickBot="1">
      <c r="A39" s="9"/>
      <c r="B39" s="58" t="s">
        <v>132</v>
      </c>
      <c r="C39" s="29"/>
      <c r="D39" s="29"/>
      <c r="E39" s="59" t="s">
        <v>789</v>
      </c>
      <c r="F39" s="29"/>
      <c r="G39" s="29"/>
      <c r="H39" s="60"/>
      <c r="I39" s="29"/>
      <c r="J39" s="60"/>
      <c r="K39" s="29"/>
      <c r="L39" s="29"/>
      <c r="M39" s="12"/>
      <c r="N39" s="2"/>
      <c r="O39" s="2"/>
      <c r="P39" s="2"/>
      <c r="Q39" s="2"/>
    </row>
    <row r="40" thickTop="1">
      <c r="A40" s="9"/>
      <c r="B40" s="49">
        <v>4</v>
      </c>
      <c r="C40" s="50" t="s">
        <v>178</v>
      </c>
      <c r="D40" s="50" t="s">
        <v>249</v>
      </c>
      <c r="E40" s="50" t="s">
        <v>171</v>
      </c>
      <c r="F40" s="50" t="s">
        <v>7</v>
      </c>
      <c r="G40" s="51" t="s">
        <v>180</v>
      </c>
      <c r="H40" s="61">
        <v>3.484</v>
      </c>
      <c r="I40" s="35">
        <f>ROUND(0,2)</f>
        <v>0</v>
      </c>
      <c r="J40" s="62">
        <f>ROUND(I40*H40,2)</f>
        <v>0</v>
      </c>
      <c r="K40" s="63">
        <v>0.20999999999999999</v>
      </c>
      <c r="L40" s="64">
        <f>IF(ISNUMBER(K40),ROUND(J40*(K40+1),2),0)</f>
        <v>0</v>
      </c>
      <c r="M40" s="12"/>
      <c r="N40" s="2"/>
      <c r="O40" s="2"/>
      <c r="P40" s="2"/>
      <c r="Q40" s="41">
        <f>IF(ISNUMBER(K40),IF(H40&gt;0,IF(I40&gt;0,J40,0),0),0)</f>
        <v>0</v>
      </c>
      <c r="R40" s="33">
        <f>IF(ISNUMBER(K40)=FALSE,J40,0)</f>
        <v>0</v>
      </c>
    </row>
    <row r="41">
      <c r="A41" s="9"/>
      <c r="B41" s="56" t="s">
        <v>130</v>
      </c>
      <c r="C41" s="1"/>
      <c r="D41" s="1"/>
      <c r="E41" s="57" t="s">
        <v>790</v>
      </c>
      <c r="F41" s="1"/>
      <c r="G41" s="1"/>
      <c r="H41" s="48"/>
      <c r="I41" s="1"/>
      <c r="J41" s="48"/>
      <c r="K41" s="1"/>
      <c r="L41" s="1"/>
      <c r="M41" s="12"/>
      <c r="N41" s="2"/>
      <c r="O41" s="2"/>
      <c r="P41" s="2"/>
      <c r="Q41" s="2"/>
    </row>
    <row r="42" thickBot="1">
      <c r="A42" s="9"/>
      <c r="B42" s="58" t="s">
        <v>132</v>
      </c>
      <c r="C42" s="29"/>
      <c r="D42" s="29"/>
      <c r="E42" s="59" t="s">
        <v>791</v>
      </c>
      <c r="F42" s="29"/>
      <c r="G42" s="29"/>
      <c r="H42" s="60"/>
      <c r="I42" s="29"/>
      <c r="J42" s="60"/>
      <c r="K42" s="29"/>
      <c r="L42" s="29"/>
      <c r="M42" s="12"/>
      <c r="N42" s="2"/>
      <c r="O42" s="2"/>
      <c r="P42" s="2"/>
      <c r="Q42" s="2"/>
    </row>
    <row r="43" thickTop="1" thickBot="1" ht="25" customHeight="1">
      <c r="A43" s="9"/>
      <c r="B43" s="1"/>
      <c r="C43" s="65">
        <v>0</v>
      </c>
      <c r="D43" s="1"/>
      <c r="E43" s="66" t="s">
        <v>117</v>
      </c>
      <c r="F43" s="1"/>
      <c r="G43" s="67" t="s">
        <v>152</v>
      </c>
      <c r="H43" s="68">
        <f>J31+J34+J37+J40</f>
        <v>0</v>
      </c>
      <c r="I43" s="67" t="s">
        <v>153</v>
      </c>
      <c r="J43" s="69">
        <f>(L43-H43)</f>
        <v>0</v>
      </c>
      <c r="K43" s="67" t="s">
        <v>154</v>
      </c>
      <c r="L43" s="70">
        <f>L31+L34+L37+L40</f>
        <v>0</v>
      </c>
      <c r="M43" s="12"/>
      <c r="N43" s="2"/>
      <c r="O43" s="2"/>
      <c r="P43" s="2"/>
      <c r="Q43" s="41">
        <f>0+Q31+Q34+Q37+Q40</f>
        <v>0</v>
      </c>
      <c r="R43" s="33">
        <f>0+R31+R34+R37+R40</f>
        <v>0</v>
      </c>
      <c r="S43" s="71">
        <f>Q43*(1+J43)+R43</f>
        <v>0</v>
      </c>
    </row>
    <row r="44" thickTop="1" thickBot="1" ht="25" customHeight="1">
      <c r="A44" s="9"/>
      <c r="B44" s="72"/>
      <c r="C44" s="72"/>
      <c r="D44" s="72"/>
      <c r="E44" s="73"/>
      <c r="F44" s="72"/>
      <c r="G44" s="74" t="s">
        <v>155</v>
      </c>
      <c r="H44" s="75">
        <f>J31+J34+J37+J40</f>
        <v>0</v>
      </c>
      <c r="I44" s="74" t="s">
        <v>156</v>
      </c>
      <c r="J44" s="76">
        <f>0+J43</f>
        <v>0</v>
      </c>
      <c r="K44" s="74" t="s">
        <v>157</v>
      </c>
      <c r="L44" s="77">
        <f>L31+L34+L37+L40</f>
        <v>0</v>
      </c>
      <c r="M44" s="12"/>
      <c r="N44" s="2"/>
      <c r="O44" s="2"/>
      <c r="P44" s="2"/>
      <c r="Q44" s="2"/>
    </row>
    <row r="45" ht="40" customHeight="1">
      <c r="A45" s="9"/>
      <c r="B45" s="82" t="s">
        <v>197</v>
      </c>
      <c r="C45" s="1"/>
      <c r="D45" s="1"/>
      <c r="E45" s="1"/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>
      <c r="A46" s="9"/>
      <c r="B46" s="49">
        <v>5</v>
      </c>
      <c r="C46" s="50" t="s">
        <v>792</v>
      </c>
      <c r="D46" s="50" t="s">
        <v>7</v>
      </c>
      <c r="E46" s="50" t="s">
        <v>793</v>
      </c>
      <c r="F46" s="50" t="s">
        <v>7</v>
      </c>
      <c r="G46" s="51" t="s">
        <v>172</v>
      </c>
      <c r="H46" s="52">
        <v>0.34899999999999998</v>
      </c>
      <c r="I46" s="24">
        <f>ROUND(0,2)</f>
        <v>0</v>
      </c>
      <c r="J46" s="53">
        <f>ROUND(I46*H46,2)</f>
        <v>0</v>
      </c>
      <c r="K46" s="54">
        <v>0.20999999999999999</v>
      </c>
      <c r="L46" s="55">
        <f>IF(ISNUMBER(K46),ROUND(J46*(K46+1),2),0)</f>
        <v>0</v>
      </c>
      <c r="M46" s="12"/>
      <c r="N46" s="2"/>
      <c r="O46" s="2"/>
      <c r="P46" s="2"/>
      <c r="Q46" s="41">
        <f>IF(ISNUMBER(K46),IF(H46&gt;0,IF(I46&gt;0,J46,0),0),0)</f>
        <v>0</v>
      </c>
      <c r="R46" s="33">
        <f>IF(ISNUMBER(K46)=FALSE,J46,0)</f>
        <v>0</v>
      </c>
    </row>
    <row r="47">
      <c r="A47" s="9"/>
      <c r="B47" s="56" t="s">
        <v>130</v>
      </c>
      <c r="C47" s="1"/>
      <c r="D47" s="1"/>
      <c r="E47" s="57" t="s">
        <v>794</v>
      </c>
      <c r="F47" s="1"/>
      <c r="G47" s="1"/>
      <c r="H47" s="48"/>
      <c r="I47" s="1"/>
      <c r="J47" s="48"/>
      <c r="K47" s="1"/>
      <c r="L47" s="1"/>
      <c r="M47" s="12"/>
      <c r="N47" s="2"/>
      <c r="O47" s="2"/>
      <c r="P47" s="2"/>
      <c r="Q47" s="2"/>
    </row>
    <row r="48" thickBot="1">
      <c r="A48" s="9"/>
      <c r="B48" s="58" t="s">
        <v>132</v>
      </c>
      <c r="C48" s="29"/>
      <c r="D48" s="29"/>
      <c r="E48" s="59" t="s">
        <v>795</v>
      </c>
      <c r="F48" s="29"/>
      <c r="G48" s="29"/>
      <c r="H48" s="60"/>
      <c r="I48" s="29"/>
      <c r="J48" s="60"/>
      <c r="K48" s="29"/>
      <c r="L48" s="29"/>
      <c r="M48" s="12"/>
      <c r="N48" s="2"/>
      <c r="O48" s="2"/>
      <c r="P48" s="2"/>
      <c r="Q48" s="2"/>
    </row>
    <row r="49" thickTop="1">
      <c r="A49" s="9"/>
      <c r="B49" s="49">
        <v>6</v>
      </c>
      <c r="C49" s="50" t="s">
        <v>217</v>
      </c>
      <c r="D49" s="50" t="s">
        <v>7</v>
      </c>
      <c r="E49" s="50" t="s">
        <v>218</v>
      </c>
      <c r="F49" s="50" t="s">
        <v>7</v>
      </c>
      <c r="G49" s="51" t="s">
        <v>172</v>
      </c>
      <c r="H49" s="61">
        <v>1.833</v>
      </c>
      <c r="I49" s="35">
        <f>ROUND(0,2)</f>
        <v>0</v>
      </c>
      <c r="J49" s="62">
        <f>ROUND(I49*H49,2)</f>
        <v>0</v>
      </c>
      <c r="K49" s="63">
        <v>0.20999999999999999</v>
      </c>
      <c r="L49" s="64">
        <f>IF(ISNUMBER(K49),ROUND(J49*(K49+1),2),0)</f>
        <v>0</v>
      </c>
      <c r="M49" s="12"/>
      <c r="N49" s="2"/>
      <c r="O49" s="2"/>
      <c r="P49" s="2"/>
      <c r="Q49" s="41">
        <f>IF(ISNUMBER(K49),IF(H49&gt;0,IF(I49&gt;0,J49,0),0),0)</f>
        <v>0</v>
      </c>
      <c r="R49" s="33">
        <f>IF(ISNUMBER(K49)=FALSE,J49,0)</f>
        <v>0</v>
      </c>
    </row>
    <row r="50">
      <c r="A50" s="9"/>
      <c r="B50" s="56" t="s">
        <v>130</v>
      </c>
      <c r="C50" s="1"/>
      <c r="D50" s="1"/>
      <c r="E50" s="57" t="s">
        <v>7</v>
      </c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 thickBot="1">
      <c r="A51" s="9"/>
      <c r="B51" s="58" t="s">
        <v>132</v>
      </c>
      <c r="C51" s="29"/>
      <c r="D51" s="29"/>
      <c r="E51" s="59" t="s">
        <v>796</v>
      </c>
      <c r="F51" s="29"/>
      <c r="G51" s="29"/>
      <c r="H51" s="60"/>
      <c r="I51" s="29"/>
      <c r="J51" s="60"/>
      <c r="K51" s="29"/>
      <c r="L51" s="29"/>
      <c r="M51" s="12"/>
      <c r="N51" s="2"/>
      <c r="O51" s="2"/>
      <c r="P51" s="2"/>
      <c r="Q51" s="2"/>
    </row>
    <row r="52" thickTop="1">
      <c r="A52" s="9"/>
      <c r="B52" s="49">
        <v>7</v>
      </c>
      <c r="C52" s="50" t="s">
        <v>797</v>
      </c>
      <c r="D52" s="50" t="s">
        <v>7</v>
      </c>
      <c r="E52" s="50" t="s">
        <v>798</v>
      </c>
      <c r="F52" s="50" t="s">
        <v>7</v>
      </c>
      <c r="G52" s="51" t="s">
        <v>799</v>
      </c>
      <c r="H52" s="61">
        <v>100</v>
      </c>
      <c r="I52" s="35">
        <f>ROUND(0,2)</f>
        <v>0</v>
      </c>
      <c r="J52" s="62">
        <f>ROUND(I52*H52,2)</f>
        <v>0</v>
      </c>
      <c r="K52" s="63">
        <v>0.20999999999999999</v>
      </c>
      <c r="L52" s="64">
        <f>IF(ISNUMBER(K52),ROUND(J52*(K52+1),2),0)</f>
        <v>0</v>
      </c>
      <c r="M52" s="12"/>
      <c r="N52" s="2"/>
      <c r="O52" s="2"/>
      <c r="P52" s="2"/>
      <c r="Q52" s="41">
        <f>IF(ISNUMBER(K52),IF(H52&gt;0,IF(I52&gt;0,J52,0),0),0)</f>
        <v>0</v>
      </c>
      <c r="R52" s="33">
        <f>IF(ISNUMBER(K52)=FALSE,J52,0)</f>
        <v>0</v>
      </c>
    </row>
    <row r="53">
      <c r="A53" s="9"/>
      <c r="B53" s="56" t="s">
        <v>130</v>
      </c>
      <c r="C53" s="1"/>
      <c r="D53" s="1"/>
      <c r="E53" s="57" t="s">
        <v>800</v>
      </c>
      <c r="F53" s="1"/>
      <c r="G53" s="1"/>
      <c r="H53" s="48"/>
      <c r="I53" s="1"/>
      <c r="J53" s="48"/>
      <c r="K53" s="1"/>
      <c r="L53" s="1"/>
      <c r="M53" s="12"/>
      <c r="N53" s="2"/>
      <c r="O53" s="2"/>
      <c r="P53" s="2"/>
      <c r="Q53" s="2"/>
    </row>
    <row r="54" thickBot="1">
      <c r="A54" s="9"/>
      <c r="B54" s="58" t="s">
        <v>132</v>
      </c>
      <c r="C54" s="29"/>
      <c r="D54" s="29"/>
      <c r="E54" s="59" t="s">
        <v>801</v>
      </c>
      <c r="F54" s="29"/>
      <c r="G54" s="29"/>
      <c r="H54" s="60"/>
      <c r="I54" s="29"/>
      <c r="J54" s="60"/>
      <c r="K54" s="29"/>
      <c r="L54" s="29"/>
      <c r="M54" s="12"/>
      <c r="N54" s="2"/>
      <c r="O54" s="2"/>
      <c r="P54" s="2"/>
      <c r="Q54" s="2"/>
    </row>
    <row r="55" thickTop="1">
      <c r="A55" s="9"/>
      <c r="B55" s="49">
        <v>8</v>
      </c>
      <c r="C55" s="50" t="s">
        <v>245</v>
      </c>
      <c r="D55" s="50" t="s">
        <v>7</v>
      </c>
      <c r="E55" s="50" t="s">
        <v>246</v>
      </c>
      <c r="F55" s="50" t="s">
        <v>7</v>
      </c>
      <c r="G55" s="51" t="s">
        <v>172</v>
      </c>
      <c r="H55" s="61">
        <v>835.97799999999995</v>
      </c>
      <c r="I55" s="35">
        <f>ROUND(0,2)</f>
        <v>0</v>
      </c>
      <c r="J55" s="62">
        <f>ROUND(I55*H55,2)</f>
        <v>0</v>
      </c>
      <c r="K55" s="63">
        <v>0.20999999999999999</v>
      </c>
      <c r="L55" s="64">
        <f>IF(ISNUMBER(K55),ROUND(J55*(K55+1),2),0)</f>
        <v>0</v>
      </c>
      <c r="M55" s="12"/>
      <c r="N55" s="2"/>
      <c r="O55" s="2"/>
      <c r="P55" s="2"/>
      <c r="Q55" s="41">
        <f>IF(ISNUMBER(K55),IF(H55&gt;0,IF(I55&gt;0,J55,0),0),0)</f>
        <v>0</v>
      </c>
      <c r="R55" s="33">
        <f>IF(ISNUMBER(K55)=FALSE,J55,0)</f>
        <v>0</v>
      </c>
    </row>
    <row r="56">
      <c r="A56" s="9"/>
      <c r="B56" s="56" t="s">
        <v>130</v>
      </c>
      <c r="C56" s="1"/>
      <c r="D56" s="1"/>
      <c r="E56" s="57" t="s">
        <v>693</v>
      </c>
      <c r="F56" s="1"/>
      <c r="G56" s="1"/>
      <c r="H56" s="48"/>
      <c r="I56" s="1"/>
      <c r="J56" s="48"/>
      <c r="K56" s="1"/>
      <c r="L56" s="1"/>
      <c r="M56" s="12"/>
      <c r="N56" s="2"/>
      <c r="O56" s="2"/>
      <c r="P56" s="2"/>
      <c r="Q56" s="2"/>
    </row>
    <row r="57" thickBot="1">
      <c r="A57" s="9"/>
      <c r="B57" s="58" t="s">
        <v>132</v>
      </c>
      <c r="C57" s="29"/>
      <c r="D57" s="29"/>
      <c r="E57" s="59" t="s">
        <v>802</v>
      </c>
      <c r="F57" s="29"/>
      <c r="G57" s="29"/>
      <c r="H57" s="60"/>
      <c r="I57" s="29"/>
      <c r="J57" s="60"/>
      <c r="K57" s="29"/>
      <c r="L57" s="29"/>
      <c r="M57" s="12"/>
      <c r="N57" s="2"/>
      <c r="O57" s="2"/>
      <c r="P57" s="2"/>
      <c r="Q57" s="2"/>
    </row>
    <row r="58" thickTop="1">
      <c r="A58" s="9"/>
      <c r="B58" s="49">
        <v>9</v>
      </c>
      <c r="C58" s="50" t="s">
        <v>697</v>
      </c>
      <c r="D58" s="50" t="s">
        <v>7</v>
      </c>
      <c r="E58" s="50" t="s">
        <v>698</v>
      </c>
      <c r="F58" s="50" t="s">
        <v>7</v>
      </c>
      <c r="G58" s="51" t="s">
        <v>172</v>
      </c>
      <c r="H58" s="61">
        <v>393.74599999999998</v>
      </c>
      <c r="I58" s="35">
        <f>ROUND(0,2)</f>
        <v>0</v>
      </c>
      <c r="J58" s="62">
        <f>ROUND(I58*H58,2)</f>
        <v>0</v>
      </c>
      <c r="K58" s="63">
        <v>0.20999999999999999</v>
      </c>
      <c r="L58" s="64">
        <f>IF(ISNUMBER(K58),ROUND(J58*(K58+1),2),0)</f>
        <v>0</v>
      </c>
      <c r="M58" s="12"/>
      <c r="N58" s="2"/>
      <c r="O58" s="2"/>
      <c r="P58" s="2"/>
      <c r="Q58" s="41">
        <f>IF(ISNUMBER(K58),IF(H58&gt;0,IF(I58&gt;0,J58,0),0),0)</f>
        <v>0</v>
      </c>
      <c r="R58" s="33">
        <f>IF(ISNUMBER(K58)=FALSE,J58,0)</f>
        <v>0</v>
      </c>
    </row>
    <row r="59">
      <c r="A59" s="9"/>
      <c r="B59" s="56" t="s">
        <v>130</v>
      </c>
      <c r="C59" s="1"/>
      <c r="D59" s="1"/>
      <c r="E59" s="57" t="s">
        <v>7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 thickBot="1">
      <c r="A60" s="9"/>
      <c r="B60" s="58" t="s">
        <v>132</v>
      </c>
      <c r="C60" s="29"/>
      <c r="D60" s="29"/>
      <c r="E60" s="59" t="s">
        <v>803</v>
      </c>
      <c r="F60" s="29"/>
      <c r="G60" s="29"/>
      <c r="H60" s="60"/>
      <c r="I60" s="29"/>
      <c r="J60" s="60"/>
      <c r="K60" s="29"/>
      <c r="L60" s="29"/>
      <c r="M60" s="12"/>
      <c r="N60" s="2"/>
      <c r="O60" s="2"/>
      <c r="P60" s="2"/>
      <c r="Q60" s="2"/>
    </row>
    <row r="61" thickTop="1">
      <c r="A61" s="9"/>
      <c r="B61" s="49">
        <v>10</v>
      </c>
      <c r="C61" s="50" t="s">
        <v>700</v>
      </c>
      <c r="D61" s="50" t="s">
        <v>7</v>
      </c>
      <c r="E61" s="50" t="s">
        <v>701</v>
      </c>
      <c r="F61" s="50" t="s">
        <v>7</v>
      </c>
      <c r="G61" s="51" t="s">
        <v>172</v>
      </c>
      <c r="H61" s="61">
        <v>38.640000000000001</v>
      </c>
      <c r="I61" s="35">
        <f>ROUND(0,2)</f>
        <v>0</v>
      </c>
      <c r="J61" s="62">
        <f>ROUND(I61*H61,2)</f>
        <v>0</v>
      </c>
      <c r="K61" s="63">
        <v>0.20999999999999999</v>
      </c>
      <c r="L61" s="64">
        <f>IF(ISNUMBER(K61),ROUND(J61*(K61+1),2),0)</f>
        <v>0</v>
      </c>
      <c r="M61" s="12"/>
      <c r="N61" s="2"/>
      <c r="O61" s="2"/>
      <c r="P61" s="2"/>
      <c r="Q61" s="41">
        <f>IF(ISNUMBER(K61),IF(H61&gt;0,IF(I61&gt;0,J61,0),0),0)</f>
        <v>0</v>
      </c>
      <c r="R61" s="33">
        <f>IF(ISNUMBER(K61)=FALSE,J61,0)</f>
        <v>0</v>
      </c>
    </row>
    <row r="62">
      <c r="A62" s="9"/>
      <c r="B62" s="56" t="s">
        <v>130</v>
      </c>
      <c r="C62" s="1"/>
      <c r="D62" s="1"/>
      <c r="E62" s="57" t="s">
        <v>7</v>
      </c>
      <c r="F62" s="1"/>
      <c r="G62" s="1"/>
      <c r="H62" s="48"/>
      <c r="I62" s="1"/>
      <c r="J62" s="48"/>
      <c r="K62" s="1"/>
      <c r="L62" s="1"/>
      <c r="M62" s="12"/>
      <c r="N62" s="2"/>
      <c r="O62" s="2"/>
      <c r="P62" s="2"/>
      <c r="Q62" s="2"/>
    </row>
    <row r="63" thickBot="1">
      <c r="A63" s="9"/>
      <c r="B63" s="58" t="s">
        <v>132</v>
      </c>
      <c r="C63" s="29"/>
      <c r="D63" s="29"/>
      <c r="E63" s="59" t="s">
        <v>804</v>
      </c>
      <c r="F63" s="29"/>
      <c r="G63" s="29"/>
      <c r="H63" s="60"/>
      <c r="I63" s="29"/>
      <c r="J63" s="60"/>
      <c r="K63" s="29"/>
      <c r="L63" s="29"/>
      <c r="M63" s="12"/>
      <c r="N63" s="2"/>
      <c r="O63" s="2"/>
      <c r="P63" s="2"/>
      <c r="Q63" s="2"/>
    </row>
    <row r="64" thickTop="1">
      <c r="A64" s="9"/>
      <c r="B64" s="49">
        <v>11</v>
      </c>
      <c r="C64" s="50" t="s">
        <v>703</v>
      </c>
      <c r="D64" s="50" t="s">
        <v>7</v>
      </c>
      <c r="E64" s="50" t="s">
        <v>704</v>
      </c>
      <c r="F64" s="50" t="s">
        <v>7</v>
      </c>
      <c r="G64" s="51" t="s">
        <v>172</v>
      </c>
      <c r="H64" s="61">
        <v>38.640000000000001</v>
      </c>
      <c r="I64" s="35">
        <f>ROUND(0,2)</f>
        <v>0</v>
      </c>
      <c r="J64" s="62">
        <f>ROUND(I64*H64,2)</f>
        <v>0</v>
      </c>
      <c r="K64" s="63">
        <v>0.20999999999999999</v>
      </c>
      <c r="L64" s="64">
        <f>IF(ISNUMBER(K64),ROUND(J64*(K64+1),2),0)</f>
        <v>0</v>
      </c>
      <c r="M64" s="12"/>
      <c r="N64" s="2"/>
      <c r="O64" s="2"/>
      <c r="P64" s="2"/>
      <c r="Q64" s="41">
        <f>IF(ISNUMBER(K64),IF(H64&gt;0,IF(I64&gt;0,J64,0),0),0)</f>
        <v>0</v>
      </c>
      <c r="R64" s="33">
        <f>IF(ISNUMBER(K64)=FALSE,J64,0)</f>
        <v>0</v>
      </c>
    </row>
    <row r="65">
      <c r="A65" s="9"/>
      <c r="B65" s="56" t="s">
        <v>130</v>
      </c>
      <c r="C65" s="1"/>
      <c r="D65" s="1"/>
      <c r="E65" s="57" t="s">
        <v>7</v>
      </c>
      <c r="F65" s="1"/>
      <c r="G65" s="1"/>
      <c r="H65" s="48"/>
      <c r="I65" s="1"/>
      <c r="J65" s="48"/>
      <c r="K65" s="1"/>
      <c r="L65" s="1"/>
      <c r="M65" s="12"/>
      <c r="N65" s="2"/>
      <c r="O65" s="2"/>
      <c r="P65" s="2"/>
      <c r="Q65" s="2"/>
    </row>
    <row r="66" thickBot="1">
      <c r="A66" s="9"/>
      <c r="B66" s="58" t="s">
        <v>132</v>
      </c>
      <c r="C66" s="29"/>
      <c r="D66" s="29"/>
      <c r="E66" s="59" t="s">
        <v>805</v>
      </c>
      <c r="F66" s="29"/>
      <c r="G66" s="29"/>
      <c r="H66" s="60"/>
      <c r="I66" s="29"/>
      <c r="J66" s="60"/>
      <c r="K66" s="29"/>
      <c r="L66" s="29"/>
      <c r="M66" s="12"/>
      <c r="N66" s="2"/>
      <c r="O66" s="2"/>
      <c r="P66" s="2"/>
      <c r="Q66" s="2"/>
    </row>
    <row r="67" thickTop="1">
      <c r="A67" s="9"/>
      <c r="B67" s="49">
        <v>12</v>
      </c>
      <c r="C67" s="50" t="s">
        <v>706</v>
      </c>
      <c r="D67" s="50" t="s">
        <v>7</v>
      </c>
      <c r="E67" s="50" t="s">
        <v>707</v>
      </c>
      <c r="F67" s="50" t="s">
        <v>7</v>
      </c>
      <c r="G67" s="51" t="s">
        <v>172</v>
      </c>
      <c r="H67" s="61">
        <v>18.353999999999999</v>
      </c>
      <c r="I67" s="35">
        <f>ROUND(0,2)</f>
        <v>0</v>
      </c>
      <c r="J67" s="62">
        <f>ROUND(I67*H67,2)</f>
        <v>0</v>
      </c>
      <c r="K67" s="63">
        <v>0.20999999999999999</v>
      </c>
      <c r="L67" s="64">
        <f>IF(ISNUMBER(K67),ROUND(J67*(K67+1),2),0)</f>
        <v>0</v>
      </c>
      <c r="M67" s="12"/>
      <c r="N67" s="2"/>
      <c r="O67" s="2"/>
      <c r="P67" s="2"/>
      <c r="Q67" s="41">
        <f>IF(ISNUMBER(K67),IF(H67&gt;0,IF(I67&gt;0,J67,0),0),0)</f>
        <v>0</v>
      </c>
      <c r="R67" s="33">
        <f>IF(ISNUMBER(K67)=FALSE,J67,0)</f>
        <v>0</v>
      </c>
    </row>
    <row r="68">
      <c r="A68" s="9"/>
      <c r="B68" s="56" t="s">
        <v>130</v>
      </c>
      <c r="C68" s="1"/>
      <c r="D68" s="1"/>
      <c r="E68" s="57" t="s">
        <v>7</v>
      </c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 thickBot="1">
      <c r="A69" s="9"/>
      <c r="B69" s="58" t="s">
        <v>132</v>
      </c>
      <c r="C69" s="29"/>
      <c r="D69" s="29"/>
      <c r="E69" s="59" t="s">
        <v>806</v>
      </c>
      <c r="F69" s="29"/>
      <c r="G69" s="29"/>
      <c r="H69" s="60"/>
      <c r="I69" s="29"/>
      <c r="J69" s="60"/>
      <c r="K69" s="29"/>
      <c r="L69" s="29"/>
      <c r="M69" s="12"/>
      <c r="N69" s="2"/>
      <c r="O69" s="2"/>
      <c r="P69" s="2"/>
      <c r="Q69" s="2"/>
    </row>
    <row r="70" thickTop="1">
      <c r="A70" s="9"/>
      <c r="B70" s="49">
        <v>13</v>
      </c>
      <c r="C70" s="50" t="s">
        <v>607</v>
      </c>
      <c r="D70" s="50" t="s">
        <v>7</v>
      </c>
      <c r="E70" s="50" t="s">
        <v>608</v>
      </c>
      <c r="F70" s="50" t="s">
        <v>7</v>
      </c>
      <c r="G70" s="51" t="s">
        <v>172</v>
      </c>
      <c r="H70" s="61">
        <v>403.59100000000001</v>
      </c>
      <c r="I70" s="35">
        <f>ROUND(0,2)</f>
        <v>0</v>
      </c>
      <c r="J70" s="62">
        <f>ROUND(I70*H70,2)</f>
        <v>0</v>
      </c>
      <c r="K70" s="63">
        <v>0.20999999999999999</v>
      </c>
      <c r="L70" s="64">
        <f>IF(ISNUMBER(K70),ROUND(J70*(K70+1),2),0)</f>
        <v>0</v>
      </c>
      <c r="M70" s="12"/>
      <c r="N70" s="2"/>
      <c r="O70" s="2"/>
      <c r="P70" s="2"/>
      <c r="Q70" s="41">
        <f>IF(ISNUMBER(K70),IF(H70&gt;0,IF(I70&gt;0,J70,0),0),0)</f>
        <v>0</v>
      </c>
      <c r="R70" s="33">
        <f>IF(ISNUMBER(K70)=FALSE,J70,0)</f>
        <v>0</v>
      </c>
    </row>
    <row r="71">
      <c r="A71" s="9"/>
      <c r="B71" s="56" t="s">
        <v>130</v>
      </c>
      <c r="C71" s="1"/>
      <c r="D71" s="1"/>
      <c r="E71" s="57" t="s">
        <v>7</v>
      </c>
      <c r="F71" s="1"/>
      <c r="G71" s="1"/>
      <c r="H71" s="48"/>
      <c r="I71" s="1"/>
      <c r="J71" s="48"/>
      <c r="K71" s="1"/>
      <c r="L71" s="1"/>
      <c r="M71" s="12"/>
      <c r="N71" s="2"/>
      <c r="O71" s="2"/>
      <c r="P71" s="2"/>
      <c r="Q71" s="2"/>
    </row>
    <row r="72" thickBot="1">
      <c r="A72" s="9"/>
      <c r="B72" s="58" t="s">
        <v>132</v>
      </c>
      <c r="C72" s="29"/>
      <c r="D72" s="29"/>
      <c r="E72" s="59" t="s">
        <v>807</v>
      </c>
      <c r="F72" s="29"/>
      <c r="G72" s="29"/>
      <c r="H72" s="60"/>
      <c r="I72" s="29"/>
      <c r="J72" s="60"/>
      <c r="K72" s="29"/>
      <c r="L72" s="29"/>
      <c r="M72" s="12"/>
      <c r="N72" s="2"/>
      <c r="O72" s="2"/>
      <c r="P72" s="2"/>
      <c r="Q72" s="2"/>
    </row>
    <row r="73" thickTop="1">
      <c r="A73" s="9"/>
      <c r="B73" s="49">
        <v>14</v>
      </c>
      <c r="C73" s="50" t="s">
        <v>610</v>
      </c>
      <c r="D73" s="50" t="s">
        <v>7</v>
      </c>
      <c r="E73" s="50" t="s">
        <v>611</v>
      </c>
      <c r="F73" s="50" t="s">
        <v>7</v>
      </c>
      <c r="G73" s="51" t="s">
        <v>172</v>
      </c>
      <c r="H73" s="61">
        <v>403.59100000000001</v>
      </c>
      <c r="I73" s="35">
        <f>ROUND(0,2)</f>
        <v>0</v>
      </c>
      <c r="J73" s="62">
        <f>ROUND(I73*H73,2)</f>
        <v>0</v>
      </c>
      <c r="K73" s="63">
        <v>0.20999999999999999</v>
      </c>
      <c r="L73" s="64">
        <f>IF(ISNUMBER(K73),ROUND(J73*(K73+1),2),0)</f>
        <v>0</v>
      </c>
      <c r="M73" s="12"/>
      <c r="N73" s="2"/>
      <c r="O73" s="2"/>
      <c r="P73" s="2"/>
      <c r="Q73" s="41">
        <f>IF(ISNUMBER(K73),IF(H73&gt;0,IF(I73&gt;0,J73,0),0),0)</f>
        <v>0</v>
      </c>
      <c r="R73" s="33">
        <f>IF(ISNUMBER(K73)=FALSE,J73,0)</f>
        <v>0</v>
      </c>
    </row>
    <row r="74">
      <c r="A74" s="9"/>
      <c r="B74" s="56" t="s">
        <v>130</v>
      </c>
      <c r="C74" s="1"/>
      <c r="D74" s="1"/>
      <c r="E74" s="57" t="s">
        <v>7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 thickBot="1">
      <c r="A75" s="9"/>
      <c r="B75" s="58" t="s">
        <v>132</v>
      </c>
      <c r="C75" s="29"/>
      <c r="D75" s="29"/>
      <c r="E75" s="59" t="s">
        <v>808</v>
      </c>
      <c r="F75" s="29"/>
      <c r="G75" s="29"/>
      <c r="H75" s="60"/>
      <c r="I75" s="29"/>
      <c r="J75" s="60"/>
      <c r="K75" s="29"/>
      <c r="L75" s="29"/>
      <c r="M75" s="12"/>
      <c r="N75" s="2"/>
      <c r="O75" s="2"/>
      <c r="P75" s="2"/>
      <c r="Q75" s="2"/>
    </row>
    <row r="76" thickTop="1">
      <c r="A76" s="9"/>
      <c r="B76" s="49">
        <v>15</v>
      </c>
      <c r="C76" s="50" t="s">
        <v>711</v>
      </c>
      <c r="D76" s="50" t="s">
        <v>7</v>
      </c>
      <c r="E76" s="50" t="s">
        <v>712</v>
      </c>
      <c r="F76" s="50" t="s">
        <v>7</v>
      </c>
      <c r="G76" s="51" t="s">
        <v>172</v>
      </c>
      <c r="H76" s="61">
        <v>191.70599999999999</v>
      </c>
      <c r="I76" s="35">
        <f>ROUND(0,2)</f>
        <v>0</v>
      </c>
      <c r="J76" s="62">
        <f>ROUND(I76*H76,2)</f>
        <v>0</v>
      </c>
      <c r="K76" s="63">
        <v>0.20999999999999999</v>
      </c>
      <c r="L76" s="64">
        <f>IF(ISNUMBER(K76),ROUND(J76*(K76+1),2),0)</f>
        <v>0</v>
      </c>
      <c r="M76" s="12"/>
      <c r="N76" s="2"/>
      <c r="O76" s="2"/>
      <c r="P76" s="2"/>
      <c r="Q76" s="41">
        <f>IF(ISNUMBER(K76),IF(H76&gt;0,IF(I76&gt;0,J76,0),0),0)</f>
        <v>0</v>
      </c>
      <c r="R76" s="33">
        <f>IF(ISNUMBER(K76)=FALSE,J76,0)</f>
        <v>0</v>
      </c>
    </row>
    <row r="77">
      <c r="A77" s="9"/>
      <c r="B77" s="56" t="s">
        <v>130</v>
      </c>
      <c r="C77" s="1"/>
      <c r="D77" s="1"/>
      <c r="E77" s="57" t="s">
        <v>7</v>
      </c>
      <c r="F77" s="1"/>
      <c r="G77" s="1"/>
      <c r="H77" s="48"/>
      <c r="I77" s="1"/>
      <c r="J77" s="48"/>
      <c r="K77" s="1"/>
      <c r="L77" s="1"/>
      <c r="M77" s="12"/>
      <c r="N77" s="2"/>
      <c r="O77" s="2"/>
      <c r="P77" s="2"/>
      <c r="Q77" s="2"/>
    </row>
    <row r="78" thickBot="1">
      <c r="A78" s="9"/>
      <c r="B78" s="58" t="s">
        <v>132</v>
      </c>
      <c r="C78" s="29"/>
      <c r="D78" s="29"/>
      <c r="E78" s="59" t="s">
        <v>809</v>
      </c>
      <c r="F78" s="29"/>
      <c r="G78" s="29"/>
      <c r="H78" s="60"/>
      <c r="I78" s="29"/>
      <c r="J78" s="60"/>
      <c r="K78" s="29"/>
      <c r="L78" s="29"/>
      <c r="M78" s="12"/>
      <c r="N78" s="2"/>
      <c r="O78" s="2"/>
      <c r="P78" s="2"/>
      <c r="Q78" s="2"/>
    </row>
    <row r="79" thickTop="1">
      <c r="A79" s="9"/>
      <c r="B79" s="49">
        <v>16</v>
      </c>
      <c r="C79" s="50" t="s">
        <v>714</v>
      </c>
      <c r="D79" s="50" t="s">
        <v>7</v>
      </c>
      <c r="E79" s="50" t="s">
        <v>715</v>
      </c>
      <c r="F79" s="50" t="s">
        <v>7</v>
      </c>
      <c r="G79" s="51" t="s">
        <v>172</v>
      </c>
      <c r="H79" s="61">
        <v>11.055999999999999</v>
      </c>
      <c r="I79" s="35">
        <f>ROUND(0,2)</f>
        <v>0</v>
      </c>
      <c r="J79" s="62">
        <f>ROUND(I79*H79,2)</f>
        <v>0</v>
      </c>
      <c r="K79" s="63">
        <v>0.20999999999999999</v>
      </c>
      <c r="L79" s="64">
        <f>IF(ISNUMBER(K79),ROUND(J79*(K79+1),2),0)</f>
        <v>0</v>
      </c>
      <c r="M79" s="12"/>
      <c r="N79" s="2"/>
      <c r="O79" s="2"/>
      <c r="P79" s="2"/>
      <c r="Q79" s="41">
        <f>IF(ISNUMBER(K79),IF(H79&gt;0,IF(I79&gt;0,J79,0),0),0)</f>
        <v>0</v>
      </c>
      <c r="R79" s="33">
        <f>IF(ISNUMBER(K79)=FALSE,J79,0)</f>
        <v>0</v>
      </c>
    </row>
    <row r="80">
      <c r="A80" s="9"/>
      <c r="B80" s="56" t="s">
        <v>130</v>
      </c>
      <c r="C80" s="1"/>
      <c r="D80" s="1"/>
      <c r="E80" s="57" t="s">
        <v>7</v>
      </c>
      <c r="F80" s="1"/>
      <c r="G80" s="1"/>
      <c r="H80" s="48"/>
      <c r="I80" s="1"/>
      <c r="J80" s="48"/>
      <c r="K80" s="1"/>
      <c r="L80" s="1"/>
      <c r="M80" s="12"/>
      <c r="N80" s="2"/>
      <c r="O80" s="2"/>
      <c r="P80" s="2"/>
      <c r="Q80" s="2"/>
    </row>
    <row r="81" thickBot="1">
      <c r="A81" s="9"/>
      <c r="B81" s="58" t="s">
        <v>132</v>
      </c>
      <c r="C81" s="29"/>
      <c r="D81" s="29"/>
      <c r="E81" s="59" t="s">
        <v>810</v>
      </c>
      <c r="F81" s="29"/>
      <c r="G81" s="29"/>
      <c r="H81" s="60"/>
      <c r="I81" s="29"/>
      <c r="J81" s="60"/>
      <c r="K81" s="29"/>
      <c r="L81" s="29"/>
      <c r="M81" s="12"/>
      <c r="N81" s="2"/>
      <c r="O81" s="2"/>
      <c r="P81" s="2"/>
      <c r="Q81" s="2"/>
    </row>
    <row r="82" thickTop="1">
      <c r="A82" s="9"/>
      <c r="B82" s="49">
        <v>17</v>
      </c>
      <c r="C82" s="50" t="s">
        <v>257</v>
      </c>
      <c r="D82" s="50" t="s">
        <v>7</v>
      </c>
      <c r="E82" s="50" t="s">
        <v>258</v>
      </c>
      <c r="F82" s="50" t="s">
        <v>7</v>
      </c>
      <c r="G82" s="51" t="s">
        <v>172</v>
      </c>
      <c r="H82" s="61">
        <v>1105.579</v>
      </c>
      <c r="I82" s="35">
        <f>ROUND(0,2)</f>
        <v>0</v>
      </c>
      <c r="J82" s="62">
        <f>ROUND(I82*H82,2)</f>
        <v>0</v>
      </c>
      <c r="K82" s="63">
        <v>0.20999999999999999</v>
      </c>
      <c r="L82" s="64">
        <f>IF(ISNUMBER(K82),ROUND(J82*(K82+1),2),0)</f>
        <v>0</v>
      </c>
      <c r="M82" s="12"/>
      <c r="N82" s="2"/>
      <c r="O82" s="2"/>
      <c r="P82" s="2"/>
      <c r="Q82" s="41">
        <f>IF(ISNUMBER(K82),IF(H82&gt;0,IF(I82&gt;0,J82,0),0),0)</f>
        <v>0</v>
      </c>
      <c r="R82" s="33">
        <f>IF(ISNUMBER(K82)=FALSE,J82,0)</f>
        <v>0</v>
      </c>
    </row>
    <row r="83">
      <c r="A83" s="9"/>
      <c r="B83" s="56" t="s">
        <v>130</v>
      </c>
      <c r="C83" s="1"/>
      <c r="D83" s="1"/>
      <c r="E83" s="57" t="s">
        <v>7</v>
      </c>
      <c r="F83" s="1"/>
      <c r="G83" s="1"/>
      <c r="H83" s="48"/>
      <c r="I83" s="1"/>
      <c r="J83" s="48"/>
      <c r="K83" s="1"/>
      <c r="L83" s="1"/>
      <c r="M83" s="12"/>
      <c r="N83" s="2"/>
      <c r="O83" s="2"/>
      <c r="P83" s="2"/>
      <c r="Q83" s="2"/>
    </row>
    <row r="84" thickBot="1">
      <c r="A84" s="9"/>
      <c r="B84" s="58" t="s">
        <v>132</v>
      </c>
      <c r="C84" s="29"/>
      <c r="D84" s="29"/>
      <c r="E84" s="59" t="s">
        <v>811</v>
      </c>
      <c r="F84" s="29"/>
      <c r="G84" s="29"/>
      <c r="H84" s="60"/>
      <c r="I84" s="29"/>
      <c r="J84" s="60"/>
      <c r="K84" s="29"/>
      <c r="L84" s="29"/>
      <c r="M84" s="12"/>
      <c r="N84" s="2"/>
      <c r="O84" s="2"/>
      <c r="P84" s="2"/>
      <c r="Q84" s="2"/>
    </row>
    <row r="85" thickTop="1">
      <c r="A85" s="9"/>
      <c r="B85" s="49">
        <v>18</v>
      </c>
      <c r="C85" s="50" t="s">
        <v>614</v>
      </c>
      <c r="D85" s="50" t="s">
        <v>7</v>
      </c>
      <c r="E85" s="50" t="s">
        <v>615</v>
      </c>
      <c r="F85" s="50" t="s">
        <v>7</v>
      </c>
      <c r="G85" s="51" t="s">
        <v>172</v>
      </c>
      <c r="H85" s="61">
        <v>835.97799999999995</v>
      </c>
      <c r="I85" s="35">
        <f>ROUND(0,2)</f>
        <v>0</v>
      </c>
      <c r="J85" s="62">
        <f>ROUND(I85*H85,2)</f>
        <v>0</v>
      </c>
      <c r="K85" s="63">
        <v>0.20999999999999999</v>
      </c>
      <c r="L85" s="64">
        <f>IF(ISNUMBER(K85),ROUND(J85*(K85+1),2),0)</f>
        <v>0</v>
      </c>
      <c r="M85" s="12"/>
      <c r="N85" s="2"/>
      <c r="O85" s="2"/>
      <c r="P85" s="2"/>
      <c r="Q85" s="41">
        <f>IF(ISNUMBER(K85),IF(H85&gt;0,IF(I85&gt;0,J85,0),0),0)</f>
        <v>0</v>
      </c>
      <c r="R85" s="33">
        <f>IF(ISNUMBER(K85)=FALSE,J85,0)</f>
        <v>0</v>
      </c>
    </row>
    <row r="86">
      <c r="A86" s="9"/>
      <c r="B86" s="56" t="s">
        <v>130</v>
      </c>
      <c r="C86" s="1"/>
      <c r="D86" s="1"/>
      <c r="E86" s="57" t="s">
        <v>7</v>
      </c>
      <c r="F86" s="1"/>
      <c r="G86" s="1"/>
      <c r="H86" s="48"/>
      <c r="I86" s="1"/>
      <c r="J86" s="48"/>
      <c r="K86" s="1"/>
      <c r="L86" s="1"/>
      <c r="M86" s="12"/>
      <c r="N86" s="2"/>
      <c r="O86" s="2"/>
      <c r="P86" s="2"/>
      <c r="Q86" s="2"/>
    </row>
    <row r="87" thickBot="1">
      <c r="A87" s="9"/>
      <c r="B87" s="58" t="s">
        <v>132</v>
      </c>
      <c r="C87" s="29"/>
      <c r="D87" s="29"/>
      <c r="E87" s="59" t="s">
        <v>812</v>
      </c>
      <c r="F87" s="29"/>
      <c r="G87" s="29"/>
      <c r="H87" s="60"/>
      <c r="I87" s="29"/>
      <c r="J87" s="60"/>
      <c r="K87" s="29"/>
      <c r="L87" s="29"/>
      <c r="M87" s="12"/>
      <c r="N87" s="2"/>
      <c r="O87" s="2"/>
      <c r="P87" s="2"/>
      <c r="Q87" s="2"/>
    </row>
    <row r="88" thickTop="1">
      <c r="A88" s="9"/>
      <c r="B88" s="49">
        <v>19</v>
      </c>
      <c r="C88" s="50" t="s">
        <v>617</v>
      </c>
      <c r="D88" s="50" t="s">
        <v>7</v>
      </c>
      <c r="E88" s="50" t="s">
        <v>618</v>
      </c>
      <c r="F88" s="50" t="s">
        <v>7</v>
      </c>
      <c r="G88" s="51" t="s">
        <v>172</v>
      </c>
      <c r="H88" s="61">
        <v>226.33699999999999</v>
      </c>
      <c r="I88" s="35">
        <f>ROUND(0,2)</f>
        <v>0</v>
      </c>
      <c r="J88" s="62">
        <f>ROUND(I88*H88,2)</f>
        <v>0</v>
      </c>
      <c r="K88" s="63">
        <v>0.20999999999999999</v>
      </c>
      <c r="L88" s="64">
        <f>IF(ISNUMBER(K88),ROUND(J88*(K88+1),2),0)</f>
        <v>0</v>
      </c>
      <c r="M88" s="12"/>
      <c r="N88" s="2"/>
      <c r="O88" s="2"/>
      <c r="P88" s="2"/>
      <c r="Q88" s="41">
        <f>IF(ISNUMBER(K88),IF(H88&gt;0,IF(I88&gt;0,J88,0),0),0)</f>
        <v>0</v>
      </c>
      <c r="R88" s="33">
        <f>IF(ISNUMBER(K88)=FALSE,J88,0)</f>
        <v>0</v>
      </c>
    </row>
    <row r="89">
      <c r="A89" s="9"/>
      <c r="B89" s="56" t="s">
        <v>130</v>
      </c>
      <c r="C89" s="1"/>
      <c r="D89" s="1"/>
      <c r="E89" s="57" t="s">
        <v>7</v>
      </c>
      <c r="F89" s="1"/>
      <c r="G89" s="1"/>
      <c r="H89" s="48"/>
      <c r="I89" s="1"/>
      <c r="J89" s="48"/>
      <c r="K89" s="1"/>
      <c r="L89" s="1"/>
      <c r="M89" s="12"/>
      <c r="N89" s="2"/>
      <c r="O89" s="2"/>
      <c r="P89" s="2"/>
      <c r="Q89" s="2"/>
    </row>
    <row r="90" thickBot="1">
      <c r="A90" s="9"/>
      <c r="B90" s="58" t="s">
        <v>132</v>
      </c>
      <c r="C90" s="29"/>
      <c r="D90" s="29"/>
      <c r="E90" s="59" t="s">
        <v>813</v>
      </c>
      <c r="F90" s="29"/>
      <c r="G90" s="29"/>
      <c r="H90" s="60"/>
      <c r="I90" s="29"/>
      <c r="J90" s="60"/>
      <c r="K90" s="29"/>
      <c r="L90" s="29"/>
      <c r="M90" s="12"/>
      <c r="N90" s="2"/>
      <c r="O90" s="2"/>
      <c r="P90" s="2"/>
      <c r="Q90" s="2"/>
    </row>
    <row r="91" thickTop="1">
      <c r="A91" s="9"/>
      <c r="B91" s="49">
        <v>20</v>
      </c>
      <c r="C91" s="50" t="s">
        <v>268</v>
      </c>
      <c r="D91" s="50" t="s">
        <v>7</v>
      </c>
      <c r="E91" s="50" t="s">
        <v>269</v>
      </c>
      <c r="F91" s="50" t="s">
        <v>7</v>
      </c>
      <c r="G91" s="51" t="s">
        <v>200</v>
      </c>
      <c r="H91" s="61">
        <v>8.7300000000000004</v>
      </c>
      <c r="I91" s="35">
        <f>ROUND(0,2)</f>
        <v>0</v>
      </c>
      <c r="J91" s="62">
        <f>ROUND(I91*H91,2)</f>
        <v>0</v>
      </c>
      <c r="K91" s="63">
        <v>0.20999999999999999</v>
      </c>
      <c r="L91" s="64">
        <f>IF(ISNUMBER(K91),ROUND(J91*(K91+1),2),0)</f>
        <v>0</v>
      </c>
      <c r="M91" s="12"/>
      <c r="N91" s="2"/>
      <c r="O91" s="2"/>
      <c r="P91" s="2"/>
      <c r="Q91" s="41">
        <f>IF(ISNUMBER(K91),IF(H91&gt;0,IF(I91&gt;0,J91,0),0),0)</f>
        <v>0</v>
      </c>
      <c r="R91" s="33">
        <f>IF(ISNUMBER(K91)=FALSE,J91,0)</f>
        <v>0</v>
      </c>
    </row>
    <row r="92">
      <c r="A92" s="9"/>
      <c r="B92" s="56" t="s">
        <v>130</v>
      </c>
      <c r="C92" s="1"/>
      <c r="D92" s="1"/>
      <c r="E92" s="57" t="s">
        <v>7</v>
      </c>
      <c r="F92" s="1"/>
      <c r="G92" s="1"/>
      <c r="H92" s="48"/>
      <c r="I92" s="1"/>
      <c r="J92" s="48"/>
      <c r="K92" s="1"/>
      <c r="L92" s="1"/>
      <c r="M92" s="12"/>
      <c r="N92" s="2"/>
      <c r="O92" s="2"/>
      <c r="P92" s="2"/>
      <c r="Q92" s="2"/>
    </row>
    <row r="93" thickBot="1">
      <c r="A93" s="9"/>
      <c r="B93" s="58" t="s">
        <v>132</v>
      </c>
      <c r="C93" s="29"/>
      <c r="D93" s="29"/>
      <c r="E93" s="59" t="s">
        <v>814</v>
      </c>
      <c r="F93" s="29"/>
      <c r="G93" s="29"/>
      <c r="H93" s="60"/>
      <c r="I93" s="29"/>
      <c r="J93" s="60"/>
      <c r="K93" s="29"/>
      <c r="L93" s="29"/>
      <c r="M93" s="12"/>
      <c r="N93" s="2"/>
      <c r="O93" s="2"/>
      <c r="P93" s="2"/>
      <c r="Q93" s="2"/>
    </row>
    <row r="94" thickTop="1" thickBot="1" ht="25" customHeight="1">
      <c r="A94" s="9"/>
      <c r="B94" s="1"/>
      <c r="C94" s="65">
        <v>1</v>
      </c>
      <c r="D94" s="1"/>
      <c r="E94" s="66" t="s">
        <v>165</v>
      </c>
      <c r="F94" s="1"/>
      <c r="G94" s="67" t="s">
        <v>152</v>
      </c>
      <c r="H94" s="68">
        <f>J46+J49+J52+J55+J58+J61+J64+J67+J70+J73+J76+J79+J82+J85+J88+J91</f>
        <v>0</v>
      </c>
      <c r="I94" s="67" t="s">
        <v>153</v>
      </c>
      <c r="J94" s="69">
        <f>(L94-H94)</f>
        <v>0</v>
      </c>
      <c r="K94" s="67" t="s">
        <v>154</v>
      </c>
      <c r="L94" s="70">
        <f>L46+L49+L52+L55+L58+L61+L64+L67+L70+L73+L76+L79+L82+L85+L88+L91</f>
        <v>0</v>
      </c>
      <c r="M94" s="12"/>
      <c r="N94" s="2"/>
      <c r="O94" s="2"/>
      <c r="P94" s="2"/>
      <c r="Q94" s="41">
        <f>0+Q46+Q49+Q52+Q55+Q58+Q61+Q64+Q67+Q70+Q73+Q76+Q79+Q82+Q85+Q88+Q91</f>
        <v>0</v>
      </c>
      <c r="R94" s="33">
        <f>0+R46+R49+R52+R55+R58+R61+R64+R67+R70+R73+R76+R79+R82+R85+R88+R91</f>
        <v>0</v>
      </c>
      <c r="S94" s="71">
        <f>Q94*(1+J94)+R94</f>
        <v>0</v>
      </c>
    </row>
    <row r="95" thickTop="1" thickBot="1" ht="25" customHeight="1">
      <c r="A95" s="9"/>
      <c r="B95" s="72"/>
      <c r="C95" s="72"/>
      <c r="D95" s="72"/>
      <c r="E95" s="73"/>
      <c r="F95" s="72"/>
      <c r="G95" s="74" t="s">
        <v>155</v>
      </c>
      <c r="H95" s="75">
        <f>J46+J49+J52+J55+J58+J61+J64+J67+J70+J73+J76+J79+J82+J85+J88+J91</f>
        <v>0</v>
      </c>
      <c r="I95" s="74" t="s">
        <v>156</v>
      </c>
      <c r="J95" s="76">
        <f>0+J94</f>
        <v>0</v>
      </c>
      <c r="K95" s="74" t="s">
        <v>157</v>
      </c>
      <c r="L95" s="77">
        <f>L46+L49+L52+L55+L58+L61+L64+L67+L70+L73+L76+L79+L82+L85+L88+L91</f>
        <v>0</v>
      </c>
      <c r="M95" s="12"/>
      <c r="N95" s="2"/>
      <c r="O95" s="2"/>
      <c r="P95" s="2"/>
      <c r="Q95" s="2"/>
    </row>
    <row r="96" ht="40" customHeight="1">
      <c r="A96" s="9"/>
      <c r="B96" s="82" t="s">
        <v>621</v>
      </c>
      <c r="C96" s="1"/>
      <c r="D96" s="1"/>
      <c r="E96" s="1"/>
      <c r="F96" s="1"/>
      <c r="G96" s="1"/>
      <c r="H96" s="48"/>
      <c r="I96" s="1"/>
      <c r="J96" s="48"/>
      <c r="K96" s="1"/>
      <c r="L96" s="1"/>
      <c r="M96" s="12"/>
      <c r="N96" s="2"/>
      <c r="O96" s="2"/>
      <c r="P96" s="2"/>
      <c r="Q96" s="2"/>
    </row>
    <row r="97">
      <c r="A97" s="9"/>
      <c r="B97" s="49">
        <v>21</v>
      </c>
      <c r="C97" s="50" t="s">
        <v>622</v>
      </c>
      <c r="D97" s="50" t="s">
        <v>7</v>
      </c>
      <c r="E97" s="50" t="s">
        <v>623</v>
      </c>
      <c r="F97" s="50" t="s">
        <v>7</v>
      </c>
      <c r="G97" s="51" t="s">
        <v>172</v>
      </c>
      <c r="H97" s="52">
        <v>41.82</v>
      </c>
      <c r="I97" s="24">
        <f>ROUND(0,2)</f>
        <v>0</v>
      </c>
      <c r="J97" s="53">
        <f>ROUND(I97*H97,2)</f>
        <v>0</v>
      </c>
      <c r="K97" s="54">
        <v>0.20999999999999999</v>
      </c>
      <c r="L97" s="55">
        <f>IF(ISNUMBER(K97),ROUND(J97*(K97+1),2),0)</f>
        <v>0</v>
      </c>
      <c r="M97" s="12"/>
      <c r="N97" s="2"/>
      <c r="O97" s="2"/>
      <c r="P97" s="2"/>
      <c r="Q97" s="41">
        <f>IF(ISNUMBER(K97),IF(H97&gt;0,IF(I97&gt;0,J97,0),0),0)</f>
        <v>0</v>
      </c>
      <c r="R97" s="33">
        <f>IF(ISNUMBER(K97)=FALSE,J97,0)</f>
        <v>0</v>
      </c>
    </row>
    <row r="98">
      <c r="A98" s="9"/>
      <c r="B98" s="56" t="s">
        <v>130</v>
      </c>
      <c r="C98" s="1"/>
      <c r="D98" s="1"/>
      <c r="E98" s="57" t="s">
        <v>7</v>
      </c>
      <c r="F98" s="1"/>
      <c r="G98" s="1"/>
      <c r="H98" s="48"/>
      <c r="I98" s="1"/>
      <c r="J98" s="48"/>
      <c r="K98" s="1"/>
      <c r="L98" s="1"/>
      <c r="M98" s="12"/>
      <c r="N98" s="2"/>
      <c r="O98" s="2"/>
      <c r="P98" s="2"/>
      <c r="Q98" s="2"/>
    </row>
    <row r="99" thickBot="1">
      <c r="A99" s="9"/>
      <c r="B99" s="58" t="s">
        <v>132</v>
      </c>
      <c r="C99" s="29"/>
      <c r="D99" s="29"/>
      <c r="E99" s="59" t="s">
        <v>815</v>
      </c>
      <c r="F99" s="29"/>
      <c r="G99" s="29"/>
      <c r="H99" s="60"/>
      <c r="I99" s="29"/>
      <c r="J99" s="60"/>
      <c r="K99" s="29"/>
      <c r="L99" s="29"/>
      <c r="M99" s="12"/>
      <c r="N99" s="2"/>
      <c r="O99" s="2"/>
      <c r="P99" s="2"/>
      <c r="Q99" s="2"/>
    </row>
    <row r="100" thickTop="1" thickBot="1" ht="25" customHeight="1">
      <c r="A100" s="9"/>
      <c r="B100" s="1"/>
      <c r="C100" s="65">
        <v>4</v>
      </c>
      <c r="D100" s="1"/>
      <c r="E100" s="66" t="s">
        <v>602</v>
      </c>
      <c r="F100" s="1"/>
      <c r="G100" s="67" t="s">
        <v>152</v>
      </c>
      <c r="H100" s="68">
        <f>0+J97</f>
        <v>0</v>
      </c>
      <c r="I100" s="67" t="s">
        <v>153</v>
      </c>
      <c r="J100" s="69">
        <f>(L100-H100)</f>
        <v>0</v>
      </c>
      <c r="K100" s="67" t="s">
        <v>154</v>
      </c>
      <c r="L100" s="70">
        <f>0+L97</f>
        <v>0</v>
      </c>
      <c r="M100" s="12"/>
      <c r="N100" s="2"/>
      <c r="O100" s="2"/>
      <c r="P100" s="2"/>
      <c r="Q100" s="41">
        <f>0+Q97</f>
        <v>0</v>
      </c>
      <c r="R100" s="33">
        <f>0+R97</f>
        <v>0</v>
      </c>
      <c r="S100" s="71">
        <f>Q100*(1+J100)+R100</f>
        <v>0</v>
      </c>
    </row>
    <row r="101" thickTop="1" thickBot="1" ht="25" customHeight="1">
      <c r="A101" s="9"/>
      <c r="B101" s="72"/>
      <c r="C101" s="72"/>
      <c r="D101" s="72"/>
      <c r="E101" s="73"/>
      <c r="F101" s="72"/>
      <c r="G101" s="74" t="s">
        <v>155</v>
      </c>
      <c r="H101" s="75">
        <f>0+J97</f>
        <v>0</v>
      </c>
      <c r="I101" s="74" t="s">
        <v>156</v>
      </c>
      <c r="J101" s="76">
        <f>0+J100</f>
        <v>0</v>
      </c>
      <c r="K101" s="74" t="s">
        <v>157</v>
      </c>
      <c r="L101" s="77">
        <f>0+L97</f>
        <v>0</v>
      </c>
      <c r="M101" s="12"/>
      <c r="N101" s="2"/>
      <c r="O101" s="2"/>
      <c r="P101" s="2"/>
      <c r="Q101" s="2"/>
    </row>
    <row r="102" ht="40" customHeight="1">
      <c r="A102" s="9"/>
      <c r="B102" s="82" t="s">
        <v>297</v>
      </c>
      <c r="C102" s="1"/>
      <c r="D102" s="1"/>
      <c r="E102" s="1"/>
      <c r="F102" s="1"/>
      <c r="G102" s="1"/>
      <c r="H102" s="48"/>
      <c r="I102" s="1"/>
      <c r="J102" s="48"/>
      <c r="K102" s="1"/>
      <c r="L102" s="1"/>
      <c r="M102" s="12"/>
      <c r="N102" s="2"/>
      <c r="O102" s="2"/>
      <c r="P102" s="2"/>
      <c r="Q102" s="2"/>
    </row>
    <row r="103">
      <c r="A103" s="9"/>
      <c r="B103" s="49">
        <v>22</v>
      </c>
      <c r="C103" s="50" t="s">
        <v>302</v>
      </c>
      <c r="D103" s="50" t="s">
        <v>7</v>
      </c>
      <c r="E103" s="50" t="s">
        <v>303</v>
      </c>
      <c r="F103" s="50" t="s">
        <v>7</v>
      </c>
      <c r="G103" s="51" t="s">
        <v>172</v>
      </c>
      <c r="H103" s="52">
        <v>1.3100000000000001</v>
      </c>
      <c r="I103" s="24">
        <f>ROUND(0,2)</f>
        <v>0</v>
      </c>
      <c r="J103" s="53">
        <f>ROUND(I103*H103,2)</f>
        <v>0</v>
      </c>
      <c r="K103" s="54">
        <v>0.20999999999999999</v>
      </c>
      <c r="L103" s="55">
        <f>IF(ISNUMBER(K103),ROUND(J103*(K103+1),2),0)</f>
        <v>0</v>
      </c>
      <c r="M103" s="12"/>
      <c r="N103" s="2"/>
      <c r="O103" s="2"/>
      <c r="P103" s="2"/>
      <c r="Q103" s="41">
        <f>IF(ISNUMBER(K103),IF(H103&gt;0,IF(I103&gt;0,J103,0),0),0)</f>
        <v>0</v>
      </c>
      <c r="R103" s="33">
        <f>IF(ISNUMBER(K103)=FALSE,J103,0)</f>
        <v>0</v>
      </c>
    </row>
    <row r="104">
      <c r="A104" s="9"/>
      <c r="B104" s="56" t="s">
        <v>130</v>
      </c>
      <c r="C104" s="1"/>
      <c r="D104" s="1"/>
      <c r="E104" s="57" t="s">
        <v>7</v>
      </c>
      <c r="F104" s="1"/>
      <c r="G104" s="1"/>
      <c r="H104" s="48"/>
      <c r="I104" s="1"/>
      <c r="J104" s="48"/>
      <c r="K104" s="1"/>
      <c r="L104" s="1"/>
      <c r="M104" s="12"/>
      <c r="N104" s="2"/>
      <c r="O104" s="2"/>
      <c r="P104" s="2"/>
      <c r="Q104" s="2"/>
    </row>
    <row r="105" thickBot="1">
      <c r="A105" s="9"/>
      <c r="B105" s="58" t="s">
        <v>132</v>
      </c>
      <c r="C105" s="29"/>
      <c r="D105" s="29"/>
      <c r="E105" s="59" t="s">
        <v>816</v>
      </c>
      <c r="F105" s="29"/>
      <c r="G105" s="29"/>
      <c r="H105" s="60"/>
      <c r="I105" s="29"/>
      <c r="J105" s="60"/>
      <c r="K105" s="29"/>
      <c r="L105" s="29"/>
      <c r="M105" s="12"/>
      <c r="N105" s="2"/>
      <c r="O105" s="2"/>
      <c r="P105" s="2"/>
      <c r="Q105" s="2"/>
    </row>
    <row r="106" thickTop="1">
      <c r="A106" s="9"/>
      <c r="B106" s="49">
        <v>23</v>
      </c>
      <c r="C106" s="50" t="s">
        <v>817</v>
      </c>
      <c r="D106" s="50" t="s">
        <v>7</v>
      </c>
      <c r="E106" s="50" t="s">
        <v>818</v>
      </c>
      <c r="F106" s="50" t="s">
        <v>7</v>
      </c>
      <c r="G106" s="51" t="s">
        <v>172</v>
      </c>
      <c r="H106" s="61">
        <v>0.52400000000000002</v>
      </c>
      <c r="I106" s="35">
        <f>ROUND(0,2)</f>
        <v>0</v>
      </c>
      <c r="J106" s="62">
        <f>ROUND(I106*H106,2)</f>
        <v>0</v>
      </c>
      <c r="K106" s="63">
        <v>0.20999999999999999</v>
      </c>
      <c r="L106" s="64">
        <f>IF(ISNUMBER(K106),ROUND(J106*(K106+1),2),0)</f>
        <v>0</v>
      </c>
      <c r="M106" s="12"/>
      <c r="N106" s="2"/>
      <c r="O106" s="2"/>
      <c r="P106" s="2"/>
      <c r="Q106" s="41">
        <f>IF(ISNUMBER(K106),IF(H106&gt;0,IF(I106&gt;0,J106,0),0),0)</f>
        <v>0</v>
      </c>
      <c r="R106" s="33">
        <f>IF(ISNUMBER(K106)=FALSE,J106,0)</f>
        <v>0</v>
      </c>
    </row>
    <row r="107">
      <c r="A107" s="9"/>
      <c r="B107" s="56" t="s">
        <v>130</v>
      </c>
      <c r="C107" s="1"/>
      <c r="D107" s="1"/>
      <c r="E107" s="57" t="s">
        <v>7</v>
      </c>
      <c r="F107" s="1"/>
      <c r="G107" s="1"/>
      <c r="H107" s="48"/>
      <c r="I107" s="1"/>
      <c r="J107" s="48"/>
      <c r="K107" s="1"/>
      <c r="L107" s="1"/>
      <c r="M107" s="12"/>
      <c r="N107" s="2"/>
      <c r="O107" s="2"/>
      <c r="P107" s="2"/>
      <c r="Q107" s="2"/>
    </row>
    <row r="108" thickBot="1">
      <c r="A108" s="9"/>
      <c r="B108" s="58" t="s">
        <v>132</v>
      </c>
      <c r="C108" s="29"/>
      <c r="D108" s="29"/>
      <c r="E108" s="59" t="s">
        <v>819</v>
      </c>
      <c r="F108" s="29"/>
      <c r="G108" s="29"/>
      <c r="H108" s="60"/>
      <c r="I108" s="29"/>
      <c r="J108" s="60"/>
      <c r="K108" s="29"/>
      <c r="L108" s="29"/>
      <c r="M108" s="12"/>
      <c r="N108" s="2"/>
      <c r="O108" s="2"/>
      <c r="P108" s="2"/>
      <c r="Q108" s="2"/>
    </row>
    <row r="109" thickTop="1">
      <c r="A109" s="9"/>
      <c r="B109" s="49">
        <v>24</v>
      </c>
      <c r="C109" s="50" t="s">
        <v>820</v>
      </c>
      <c r="D109" s="50" t="s">
        <v>7</v>
      </c>
      <c r="E109" s="50" t="s">
        <v>821</v>
      </c>
      <c r="F109" s="50" t="s">
        <v>7</v>
      </c>
      <c r="G109" s="51" t="s">
        <v>200</v>
      </c>
      <c r="H109" s="61">
        <v>8.7300000000000004</v>
      </c>
      <c r="I109" s="35">
        <f>ROUND(0,2)</f>
        <v>0</v>
      </c>
      <c r="J109" s="62">
        <f>ROUND(I109*H109,2)</f>
        <v>0</v>
      </c>
      <c r="K109" s="63">
        <v>0.20999999999999999</v>
      </c>
      <c r="L109" s="64">
        <f>IF(ISNUMBER(K109),ROUND(J109*(K109+1),2),0)</f>
        <v>0</v>
      </c>
      <c r="M109" s="12"/>
      <c r="N109" s="2"/>
      <c r="O109" s="2"/>
      <c r="P109" s="2"/>
      <c r="Q109" s="41">
        <f>IF(ISNUMBER(K109),IF(H109&gt;0,IF(I109&gt;0,J109,0),0),0)</f>
        <v>0</v>
      </c>
      <c r="R109" s="33">
        <f>IF(ISNUMBER(K109)=FALSE,J109,0)</f>
        <v>0</v>
      </c>
    </row>
    <row r="110">
      <c r="A110" s="9"/>
      <c r="B110" s="56" t="s">
        <v>130</v>
      </c>
      <c r="C110" s="1"/>
      <c r="D110" s="1"/>
      <c r="E110" s="57" t="s">
        <v>7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 thickBot="1">
      <c r="A111" s="9"/>
      <c r="B111" s="58" t="s">
        <v>132</v>
      </c>
      <c r="C111" s="29"/>
      <c r="D111" s="29"/>
      <c r="E111" s="59" t="s">
        <v>814</v>
      </c>
      <c r="F111" s="29"/>
      <c r="G111" s="29"/>
      <c r="H111" s="60"/>
      <c r="I111" s="29"/>
      <c r="J111" s="60"/>
      <c r="K111" s="29"/>
      <c r="L111" s="29"/>
      <c r="M111" s="12"/>
      <c r="N111" s="2"/>
      <c r="O111" s="2"/>
      <c r="P111" s="2"/>
      <c r="Q111" s="2"/>
    </row>
    <row r="112" thickTop="1" thickBot="1" ht="25" customHeight="1">
      <c r="A112" s="9"/>
      <c r="B112" s="1"/>
      <c r="C112" s="65">
        <v>5</v>
      </c>
      <c r="D112" s="1"/>
      <c r="E112" s="66" t="s">
        <v>167</v>
      </c>
      <c r="F112" s="1"/>
      <c r="G112" s="67" t="s">
        <v>152</v>
      </c>
      <c r="H112" s="68">
        <f>J103+J106+J109</f>
        <v>0</v>
      </c>
      <c r="I112" s="67" t="s">
        <v>153</v>
      </c>
      <c r="J112" s="69">
        <f>(L112-H112)</f>
        <v>0</v>
      </c>
      <c r="K112" s="67" t="s">
        <v>154</v>
      </c>
      <c r="L112" s="70">
        <f>L103+L106+L109</f>
        <v>0</v>
      </c>
      <c r="M112" s="12"/>
      <c r="N112" s="2"/>
      <c r="O112" s="2"/>
      <c r="P112" s="2"/>
      <c r="Q112" s="41">
        <f>0+Q103+Q106+Q109</f>
        <v>0</v>
      </c>
      <c r="R112" s="33">
        <f>0+R103+R106+R109</f>
        <v>0</v>
      </c>
      <c r="S112" s="71">
        <f>Q112*(1+J112)+R112</f>
        <v>0</v>
      </c>
    </row>
    <row r="113" thickTop="1" thickBot="1" ht="25" customHeight="1">
      <c r="A113" s="9"/>
      <c r="B113" s="72"/>
      <c r="C113" s="72"/>
      <c r="D113" s="72"/>
      <c r="E113" s="73"/>
      <c r="F113" s="72"/>
      <c r="G113" s="74" t="s">
        <v>155</v>
      </c>
      <c r="H113" s="75">
        <f>J103+J106+J109</f>
        <v>0</v>
      </c>
      <c r="I113" s="74" t="s">
        <v>156</v>
      </c>
      <c r="J113" s="76">
        <f>0+J112</f>
        <v>0</v>
      </c>
      <c r="K113" s="74" t="s">
        <v>157</v>
      </c>
      <c r="L113" s="77">
        <f>L103+L106+L109</f>
        <v>0</v>
      </c>
      <c r="M113" s="12"/>
      <c r="N113" s="2"/>
      <c r="O113" s="2"/>
      <c r="P113" s="2"/>
      <c r="Q113" s="2"/>
    </row>
    <row r="114" ht="40" customHeight="1">
      <c r="A114" s="9"/>
      <c r="B114" s="82" t="s">
        <v>336</v>
      </c>
      <c r="C114" s="1"/>
      <c r="D114" s="1"/>
      <c r="E114" s="1"/>
      <c r="F114" s="1"/>
      <c r="G114" s="1"/>
      <c r="H114" s="48"/>
      <c r="I114" s="1"/>
      <c r="J114" s="48"/>
      <c r="K114" s="1"/>
      <c r="L114" s="1"/>
      <c r="M114" s="12"/>
      <c r="N114" s="2"/>
      <c r="O114" s="2"/>
      <c r="P114" s="2"/>
      <c r="Q114" s="2"/>
    </row>
    <row r="115">
      <c r="A115" s="9"/>
      <c r="B115" s="49">
        <v>25</v>
      </c>
      <c r="C115" s="50" t="s">
        <v>625</v>
      </c>
      <c r="D115" s="50" t="s">
        <v>7</v>
      </c>
      <c r="E115" s="50" t="s">
        <v>626</v>
      </c>
      <c r="F115" s="50" t="s">
        <v>7</v>
      </c>
      <c r="G115" s="51" t="s">
        <v>227</v>
      </c>
      <c r="H115" s="52">
        <v>49.399999999999999</v>
      </c>
      <c r="I115" s="24">
        <f>ROUND(0,2)</f>
        <v>0</v>
      </c>
      <c r="J115" s="53">
        <f>ROUND(I115*H115,2)</f>
        <v>0</v>
      </c>
      <c r="K115" s="54">
        <v>0.20999999999999999</v>
      </c>
      <c r="L115" s="55">
        <f>IF(ISNUMBER(K115),ROUND(J115*(K115+1),2),0)</f>
        <v>0</v>
      </c>
      <c r="M115" s="12"/>
      <c r="N115" s="2"/>
      <c r="O115" s="2"/>
      <c r="P115" s="2"/>
      <c r="Q115" s="41">
        <f>IF(ISNUMBER(K115),IF(H115&gt;0,IF(I115&gt;0,J115,0),0),0)</f>
        <v>0</v>
      </c>
      <c r="R115" s="33">
        <f>IF(ISNUMBER(K115)=FALSE,J115,0)</f>
        <v>0</v>
      </c>
    </row>
    <row r="116">
      <c r="A116" s="9"/>
      <c r="B116" s="56" t="s">
        <v>130</v>
      </c>
      <c r="C116" s="1"/>
      <c r="D116" s="1"/>
      <c r="E116" s="57" t="s">
        <v>7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 thickBot="1">
      <c r="A117" s="9"/>
      <c r="B117" s="58" t="s">
        <v>132</v>
      </c>
      <c r="C117" s="29"/>
      <c r="D117" s="29"/>
      <c r="E117" s="59" t="s">
        <v>822</v>
      </c>
      <c r="F117" s="29"/>
      <c r="G117" s="29"/>
      <c r="H117" s="60"/>
      <c r="I117" s="29"/>
      <c r="J117" s="60"/>
      <c r="K117" s="29"/>
      <c r="L117" s="29"/>
      <c r="M117" s="12"/>
      <c r="N117" s="2"/>
      <c r="O117" s="2"/>
      <c r="P117" s="2"/>
      <c r="Q117" s="2"/>
    </row>
    <row r="118" thickTop="1">
      <c r="A118" s="9"/>
      <c r="B118" s="49">
        <v>26</v>
      </c>
      <c r="C118" s="50" t="s">
        <v>760</v>
      </c>
      <c r="D118" s="50" t="s">
        <v>179</v>
      </c>
      <c r="E118" s="50" t="s">
        <v>761</v>
      </c>
      <c r="F118" s="50" t="s">
        <v>7</v>
      </c>
      <c r="G118" s="51" t="s">
        <v>227</v>
      </c>
      <c r="H118" s="61">
        <v>223.80000000000001</v>
      </c>
      <c r="I118" s="35">
        <f>ROUND(0,2)</f>
        <v>0</v>
      </c>
      <c r="J118" s="62">
        <f>ROUND(I118*H118,2)</f>
        <v>0</v>
      </c>
      <c r="K118" s="63">
        <v>0.20999999999999999</v>
      </c>
      <c r="L118" s="64">
        <f>IF(ISNUMBER(K118),ROUND(J118*(K118+1),2),0)</f>
        <v>0</v>
      </c>
      <c r="M118" s="12"/>
      <c r="N118" s="2"/>
      <c r="O118" s="2"/>
      <c r="P118" s="2"/>
      <c r="Q118" s="41">
        <f>IF(ISNUMBER(K118),IF(H118&gt;0,IF(I118&gt;0,J118,0),0),0)</f>
        <v>0</v>
      </c>
      <c r="R118" s="33">
        <f>IF(ISNUMBER(K118)=FALSE,J118,0)</f>
        <v>0</v>
      </c>
    </row>
    <row r="119">
      <c r="A119" s="9"/>
      <c r="B119" s="56" t="s">
        <v>130</v>
      </c>
      <c r="C119" s="1"/>
      <c r="D119" s="1"/>
      <c r="E119" s="57" t="s">
        <v>627</v>
      </c>
      <c r="F119" s="1"/>
      <c r="G119" s="1"/>
      <c r="H119" s="48"/>
      <c r="I119" s="1"/>
      <c r="J119" s="48"/>
      <c r="K119" s="1"/>
      <c r="L119" s="1"/>
      <c r="M119" s="12"/>
      <c r="N119" s="2"/>
      <c r="O119" s="2"/>
      <c r="P119" s="2"/>
      <c r="Q119" s="2"/>
    </row>
    <row r="120" thickBot="1">
      <c r="A120" s="9"/>
      <c r="B120" s="58" t="s">
        <v>132</v>
      </c>
      <c r="C120" s="29"/>
      <c r="D120" s="29"/>
      <c r="E120" s="59" t="s">
        <v>823</v>
      </c>
      <c r="F120" s="29"/>
      <c r="G120" s="29"/>
      <c r="H120" s="60"/>
      <c r="I120" s="29"/>
      <c r="J120" s="60"/>
      <c r="K120" s="29"/>
      <c r="L120" s="29"/>
      <c r="M120" s="12"/>
      <c r="N120" s="2"/>
      <c r="O120" s="2"/>
      <c r="P120" s="2"/>
      <c r="Q120" s="2"/>
    </row>
    <row r="121" thickTop="1">
      <c r="A121" s="9"/>
      <c r="B121" s="49">
        <v>27</v>
      </c>
      <c r="C121" s="50" t="s">
        <v>764</v>
      </c>
      <c r="D121" s="50" t="s">
        <v>7</v>
      </c>
      <c r="E121" s="50" t="s">
        <v>765</v>
      </c>
      <c r="F121" s="50" t="s">
        <v>7</v>
      </c>
      <c r="G121" s="51" t="s">
        <v>227</v>
      </c>
      <c r="H121" s="61">
        <v>4.7999999999999998</v>
      </c>
      <c r="I121" s="35">
        <f>ROUND(0,2)</f>
        <v>0</v>
      </c>
      <c r="J121" s="62">
        <f>ROUND(I121*H121,2)</f>
        <v>0</v>
      </c>
      <c r="K121" s="63">
        <v>0.20999999999999999</v>
      </c>
      <c r="L121" s="64">
        <f>IF(ISNUMBER(K121),ROUND(J121*(K121+1),2),0)</f>
        <v>0</v>
      </c>
      <c r="M121" s="12"/>
      <c r="N121" s="2"/>
      <c r="O121" s="2"/>
      <c r="P121" s="2"/>
      <c r="Q121" s="41">
        <f>IF(ISNUMBER(K121),IF(H121&gt;0,IF(I121&gt;0,J121,0),0),0)</f>
        <v>0</v>
      </c>
      <c r="R121" s="33">
        <f>IF(ISNUMBER(K121)=FALSE,J121,0)</f>
        <v>0</v>
      </c>
    </row>
    <row r="122">
      <c r="A122" s="9"/>
      <c r="B122" s="56" t="s">
        <v>130</v>
      </c>
      <c r="C122" s="1"/>
      <c r="D122" s="1"/>
      <c r="E122" s="57" t="s">
        <v>627</v>
      </c>
      <c r="F122" s="1"/>
      <c r="G122" s="1"/>
      <c r="H122" s="48"/>
      <c r="I122" s="1"/>
      <c r="J122" s="48"/>
      <c r="K122" s="1"/>
      <c r="L122" s="1"/>
      <c r="M122" s="12"/>
      <c r="N122" s="2"/>
      <c r="O122" s="2"/>
      <c r="P122" s="2"/>
      <c r="Q122" s="2"/>
    </row>
    <row r="123" thickBot="1">
      <c r="A123" s="9"/>
      <c r="B123" s="58" t="s">
        <v>132</v>
      </c>
      <c r="C123" s="29"/>
      <c r="D123" s="29"/>
      <c r="E123" s="59" t="s">
        <v>824</v>
      </c>
      <c r="F123" s="29"/>
      <c r="G123" s="29"/>
      <c r="H123" s="60"/>
      <c r="I123" s="29"/>
      <c r="J123" s="60"/>
      <c r="K123" s="29"/>
      <c r="L123" s="29"/>
      <c r="M123" s="12"/>
      <c r="N123" s="2"/>
      <c r="O123" s="2"/>
      <c r="P123" s="2"/>
      <c r="Q123" s="2"/>
    </row>
    <row r="124" thickTop="1">
      <c r="A124" s="9"/>
      <c r="B124" s="49">
        <v>28</v>
      </c>
      <c r="C124" s="50" t="s">
        <v>629</v>
      </c>
      <c r="D124" s="50" t="s">
        <v>7</v>
      </c>
      <c r="E124" s="50" t="s">
        <v>630</v>
      </c>
      <c r="F124" s="50" t="s">
        <v>7</v>
      </c>
      <c r="G124" s="51" t="s">
        <v>227</v>
      </c>
      <c r="H124" s="61">
        <v>9.4499999999999993</v>
      </c>
      <c r="I124" s="35">
        <f>ROUND(0,2)</f>
        <v>0</v>
      </c>
      <c r="J124" s="62">
        <f>ROUND(I124*H124,2)</f>
        <v>0</v>
      </c>
      <c r="K124" s="63">
        <v>0.20999999999999999</v>
      </c>
      <c r="L124" s="64">
        <f>IF(ISNUMBER(K124),ROUND(J124*(K124+1),2),0)</f>
        <v>0</v>
      </c>
      <c r="M124" s="12"/>
      <c r="N124" s="2"/>
      <c r="O124" s="2"/>
      <c r="P124" s="2"/>
      <c r="Q124" s="41">
        <f>IF(ISNUMBER(K124),IF(H124&gt;0,IF(I124&gt;0,J124,0),0),0)</f>
        <v>0</v>
      </c>
      <c r="R124" s="33">
        <f>IF(ISNUMBER(K124)=FALSE,J124,0)</f>
        <v>0</v>
      </c>
    </row>
    <row r="125">
      <c r="A125" s="9"/>
      <c r="B125" s="56" t="s">
        <v>130</v>
      </c>
      <c r="C125" s="1"/>
      <c r="D125" s="1"/>
      <c r="E125" s="57" t="s">
        <v>664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 thickBot="1">
      <c r="A126" s="9"/>
      <c r="B126" s="58" t="s">
        <v>132</v>
      </c>
      <c r="C126" s="29"/>
      <c r="D126" s="29"/>
      <c r="E126" s="59" t="s">
        <v>825</v>
      </c>
      <c r="F126" s="29"/>
      <c r="G126" s="29"/>
      <c r="H126" s="60"/>
      <c r="I126" s="29"/>
      <c r="J126" s="60"/>
      <c r="K126" s="29"/>
      <c r="L126" s="29"/>
      <c r="M126" s="12"/>
      <c r="N126" s="2"/>
      <c r="O126" s="2"/>
      <c r="P126" s="2"/>
      <c r="Q126" s="2"/>
    </row>
    <row r="127" thickTop="1">
      <c r="A127" s="9"/>
      <c r="B127" s="49">
        <v>29</v>
      </c>
      <c r="C127" s="50" t="s">
        <v>826</v>
      </c>
      <c r="D127" s="50" t="s">
        <v>7</v>
      </c>
      <c r="E127" s="50" t="s">
        <v>827</v>
      </c>
      <c r="F127" s="50" t="s">
        <v>7</v>
      </c>
      <c r="G127" s="51" t="s">
        <v>227</v>
      </c>
      <c r="H127" s="61">
        <v>14.5</v>
      </c>
      <c r="I127" s="35">
        <f>ROUND(0,2)</f>
        <v>0</v>
      </c>
      <c r="J127" s="62">
        <f>ROUND(I127*H127,2)</f>
        <v>0</v>
      </c>
      <c r="K127" s="63">
        <v>0.20999999999999999</v>
      </c>
      <c r="L127" s="64">
        <f>IF(ISNUMBER(K127),ROUND(J127*(K127+1),2),0)</f>
        <v>0</v>
      </c>
      <c r="M127" s="12"/>
      <c r="N127" s="2"/>
      <c r="O127" s="2"/>
      <c r="P127" s="2"/>
      <c r="Q127" s="41">
        <f>IF(ISNUMBER(K127),IF(H127&gt;0,IF(I127&gt;0,J127,0),0),0)</f>
        <v>0</v>
      </c>
      <c r="R127" s="33">
        <f>IF(ISNUMBER(K127)=FALSE,J127,0)</f>
        <v>0</v>
      </c>
    </row>
    <row r="128">
      <c r="A128" s="9"/>
      <c r="B128" s="56" t="s">
        <v>130</v>
      </c>
      <c r="C128" s="1"/>
      <c r="D128" s="1"/>
      <c r="E128" s="57" t="s">
        <v>664</v>
      </c>
      <c r="F128" s="1"/>
      <c r="G128" s="1"/>
      <c r="H128" s="48"/>
      <c r="I128" s="1"/>
      <c r="J128" s="48"/>
      <c r="K128" s="1"/>
      <c r="L128" s="1"/>
      <c r="M128" s="12"/>
      <c r="N128" s="2"/>
      <c r="O128" s="2"/>
      <c r="P128" s="2"/>
      <c r="Q128" s="2"/>
    </row>
    <row r="129" thickBot="1">
      <c r="A129" s="9"/>
      <c r="B129" s="58" t="s">
        <v>132</v>
      </c>
      <c r="C129" s="29"/>
      <c r="D129" s="29"/>
      <c r="E129" s="59" t="s">
        <v>828</v>
      </c>
      <c r="F129" s="29"/>
      <c r="G129" s="29"/>
      <c r="H129" s="60"/>
      <c r="I129" s="29"/>
      <c r="J129" s="60"/>
      <c r="K129" s="29"/>
      <c r="L129" s="29"/>
      <c r="M129" s="12"/>
      <c r="N129" s="2"/>
      <c r="O129" s="2"/>
      <c r="P129" s="2"/>
      <c r="Q129" s="2"/>
    </row>
    <row r="130" thickTop="1">
      <c r="A130" s="9"/>
      <c r="B130" s="49">
        <v>30</v>
      </c>
      <c r="C130" s="50" t="s">
        <v>829</v>
      </c>
      <c r="D130" s="50" t="s">
        <v>7</v>
      </c>
      <c r="E130" s="50" t="s">
        <v>830</v>
      </c>
      <c r="F130" s="50" t="s">
        <v>7</v>
      </c>
      <c r="G130" s="51" t="s">
        <v>227</v>
      </c>
      <c r="H130" s="61">
        <v>12.5</v>
      </c>
      <c r="I130" s="35">
        <f>ROUND(0,2)</f>
        <v>0</v>
      </c>
      <c r="J130" s="62">
        <f>ROUND(I130*H130,2)</f>
        <v>0</v>
      </c>
      <c r="K130" s="63">
        <v>0.20999999999999999</v>
      </c>
      <c r="L130" s="64">
        <f>IF(ISNUMBER(K130),ROUND(J130*(K130+1),2),0)</f>
        <v>0</v>
      </c>
      <c r="M130" s="12"/>
      <c r="N130" s="2"/>
      <c r="O130" s="2"/>
      <c r="P130" s="2"/>
      <c r="Q130" s="41">
        <f>IF(ISNUMBER(K130),IF(H130&gt;0,IF(I130&gt;0,J130,0),0),0)</f>
        <v>0</v>
      </c>
      <c r="R130" s="33">
        <f>IF(ISNUMBER(K130)=FALSE,J130,0)</f>
        <v>0</v>
      </c>
    </row>
    <row r="131">
      <c r="A131" s="9"/>
      <c r="B131" s="56" t="s">
        <v>130</v>
      </c>
      <c r="C131" s="1"/>
      <c r="D131" s="1"/>
      <c r="E131" s="57" t="s">
        <v>831</v>
      </c>
      <c r="F131" s="1"/>
      <c r="G131" s="1"/>
      <c r="H131" s="48"/>
      <c r="I131" s="1"/>
      <c r="J131" s="48"/>
      <c r="K131" s="1"/>
      <c r="L131" s="1"/>
      <c r="M131" s="12"/>
      <c r="N131" s="2"/>
      <c r="O131" s="2"/>
      <c r="P131" s="2"/>
      <c r="Q131" s="2"/>
    </row>
    <row r="132" thickBot="1">
      <c r="A132" s="9"/>
      <c r="B132" s="58" t="s">
        <v>132</v>
      </c>
      <c r="C132" s="29"/>
      <c r="D132" s="29"/>
      <c r="E132" s="59" t="s">
        <v>832</v>
      </c>
      <c r="F132" s="29"/>
      <c r="G132" s="29"/>
      <c r="H132" s="60"/>
      <c r="I132" s="29"/>
      <c r="J132" s="60"/>
      <c r="K132" s="29"/>
      <c r="L132" s="29"/>
      <c r="M132" s="12"/>
      <c r="N132" s="2"/>
      <c r="O132" s="2"/>
      <c r="P132" s="2"/>
      <c r="Q132" s="2"/>
    </row>
    <row r="133" thickTop="1">
      <c r="A133" s="9"/>
      <c r="B133" s="49">
        <v>31</v>
      </c>
      <c r="C133" s="50" t="s">
        <v>833</v>
      </c>
      <c r="D133" s="50" t="s">
        <v>7</v>
      </c>
      <c r="E133" s="50" t="s">
        <v>830</v>
      </c>
      <c r="F133" s="50" t="s">
        <v>7</v>
      </c>
      <c r="G133" s="51" t="s">
        <v>736</v>
      </c>
      <c r="H133" s="61">
        <v>1</v>
      </c>
      <c r="I133" s="35">
        <f>ROUND(0,2)</f>
        <v>0</v>
      </c>
      <c r="J133" s="62">
        <f>ROUND(I133*H133,2)</f>
        <v>0</v>
      </c>
      <c r="K133" s="63">
        <v>0.20999999999999999</v>
      </c>
      <c r="L133" s="64">
        <f>IF(ISNUMBER(K133),ROUND(J133*(K133+1),2),0)</f>
        <v>0</v>
      </c>
      <c r="M133" s="12"/>
      <c r="N133" s="2"/>
      <c r="O133" s="2"/>
      <c r="P133" s="2"/>
      <c r="Q133" s="41">
        <f>IF(ISNUMBER(K133),IF(H133&gt;0,IF(I133&gt;0,J133,0),0),0)</f>
        <v>0</v>
      </c>
      <c r="R133" s="33">
        <f>IF(ISNUMBER(K133)=FALSE,J133,0)</f>
        <v>0</v>
      </c>
    </row>
    <row r="134">
      <c r="A134" s="9"/>
      <c r="B134" s="56" t="s">
        <v>130</v>
      </c>
      <c r="C134" s="1"/>
      <c r="D134" s="1"/>
      <c r="E134" s="57" t="s">
        <v>834</v>
      </c>
      <c r="F134" s="1"/>
      <c r="G134" s="1"/>
      <c r="H134" s="48"/>
      <c r="I134" s="1"/>
      <c r="J134" s="48"/>
      <c r="K134" s="1"/>
      <c r="L134" s="1"/>
      <c r="M134" s="12"/>
      <c r="N134" s="2"/>
      <c r="O134" s="2"/>
      <c r="P134" s="2"/>
      <c r="Q134" s="2"/>
    </row>
    <row r="135" thickBot="1">
      <c r="A135" s="9"/>
      <c r="B135" s="58" t="s">
        <v>132</v>
      </c>
      <c r="C135" s="29"/>
      <c r="D135" s="29"/>
      <c r="E135" s="59" t="s">
        <v>835</v>
      </c>
      <c r="F135" s="29"/>
      <c r="G135" s="29"/>
      <c r="H135" s="60"/>
      <c r="I135" s="29"/>
      <c r="J135" s="60"/>
      <c r="K135" s="29"/>
      <c r="L135" s="29"/>
      <c r="M135" s="12"/>
      <c r="N135" s="2"/>
      <c r="O135" s="2"/>
      <c r="P135" s="2"/>
      <c r="Q135" s="2"/>
    </row>
    <row r="136" thickTop="1">
      <c r="A136" s="9"/>
      <c r="B136" s="49">
        <v>32</v>
      </c>
      <c r="C136" s="50" t="s">
        <v>767</v>
      </c>
      <c r="D136" s="50" t="s">
        <v>179</v>
      </c>
      <c r="E136" s="50" t="s">
        <v>768</v>
      </c>
      <c r="F136" s="50" t="s">
        <v>7</v>
      </c>
      <c r="G136" s="51" t="s">
        <v>162</v>
      </c>
      <c r="H136" s="61">
        <v>6.5</v>
      </c>
      <c r="I136" s="35">
        <f>ROUND(0,2)</f>
        <v>0</v>
      </c>
      <c r="J136" s="62">
        <f>ROUND(I136*H136,2)</f>
        <v>0</v>
      </c>
      <c r="K136" s="63">
        <v>0.20999999999999999</v>
      </c>
      <c r="L136" s="64">
        <f>IF(ISNUMBER(K136),ROUND(J136*(K136+1),2),0)</f>
        <v>0</v>
      </c>
      <c r="M136" s="12"/>
      <c r="N136" s="2"/>
      <c r="O136" s="2"/>
      <c r="P136" s="2"/>
      <c r="Q136" s="41">
        <f>IF(ISNUMBER(K136),IF(H136&gt;0,IF(I136&gt;0,J136,0),0),0)</f>
        <v>0</v>
      </c>
      <c r="R136" s="33">
        <f>IF(ISNUMBER(K136)=FALSE,J136,0)</f>
        <v>0</v>
      </c>
    </row>
    <row r="137">
      <c r="A137" s="9"/>
      <c r="B137" s="56" t="s">
        <v>130</v>
      </c>
      <c r="C137" s="1"/>
      <c r="D137" s="1"/>
      <c r="E137" s="57" t="s">
        <v>769</v>
      </c>
      <c r="F137" s="1"/>
      <c r="G137" s="1"/>
      <c r="H137" s="48"/>
      <c r="I137" s="1"/>
      <c r="J137" s="48"/>
      <c r="K137" s="1"/>
      <c r="L137" s="1"/>
      <c r="M137" s="12"/>
      <c r="N137" s="2"/>
      <c r="O137" s="2"/>
      <c r="P137" s="2"/>
      <c r="Q137" s="2"/>
    </row>
    <row r="138" thickBot="1">
      <c r="A138" s="9"/>
      <c r="B138" s="58" t="s">
        <v>132</v>
      </c>
      <c r="C138" s="29"/>
      <c r="D138" s="29"/>
      <c r="E138" s="59" t="s">
        <v>836</v>
      </c>
      <c r="F138" s="29"/>
      <c r="G138" s="29"/>
      <c r="H138" s="60"/>
      <c r="I138" s="29"/>
      <c r="J138" s="60"/>
      <c r="K138" s="29"/>
      <c r="L138" s="29"/>
      <c r="M138" s="12"/>
      <c r="N138" s="2"/>
      <c r="O138" s="2"/>
      <c r="P138" s="2"/>
      <c r="Q138" s="2"/>
    </row>
    <row r="139" thickTop="1">
      <c r="A139" s="9"/>
      <c r="B139" s="49">
        <v>33</v>
      </c>
      <c r="C139" s="50" t="s">
        <v>767</v>
      </c>
      <c r="D139" s="50" t="s">
        <v>249</v>
      </c>
      <c r="E139" s="50" t="s">
        <v>768</v>
      </c>
      <c r="F139" s="50" t="s">
        <v>7</v>
      </c>
      <c r="G139" s="51" t="s">
        <v>162</v>
      </c>
      <c r="H139" s="61">
        <v>0.5</v>
      </c>
      <c r="I139" s="35">
        <f>ROUND(0,2)</f>
        <v>0</v>
      </c>
      <c r="J139" s="62">
        <f>ROUND(I139*H139,2)</f>
        <v>0</v>
      </c>
      <c r="K139" s="63">
        <v>0.20999999999999999</v>
      </c>
      <c r="L139" s="64">
        <f>IF(ISNUMBER(K139),ROUND(J139*(K139+1),2),0)</f>
        <v>0</v>
      </c>
      <c r="M139" s="12"/>
      <c r="N139" s="2"/>
      <c r="O139" s="2"/>
      <c r="P139" s="2"/>
      <c r="Q139" s="41">
        <f>IF(ISNUMBER(K139),IF(H139&gt;0,IF(I139&gt;0,J139,0),0),0)</f>
        <v>0</v>
      </c>
      <c r="R139" s="33">
        <f>IF(ISNUMBER(K139)=FALSE,J139,0)</f>
        <v>0</v>
      </c>
    </row>
    <row r="140">
      <c r="A140" s="9"/>
      <c r="B140" s="56" t="s">
        <v>130</v>
      </c>
      <c r="C140" s="1"/>
      <c r="D140" s="1"/>
      <c r="E140" s="57" t="s">
        <v>837</v>
      </c>
      <c r="F140" s="1"/>
      <c r="G140" s="1"/>
      <c r="H140" s="48"/>
      <c r="I140" s="1"/>
      <c r="J140" s="48"/>
      <c r="K140" s="1"/>
      <c r="L140" s="1"/>
      <c r="M140" s="12"/>
      <c r="N140" s="2"/>
      <c r="O140" s="2"/>
      <c r="P140" s="2"/>
      <c r="Q140" s="2"/>
    </row>
    <row r="141" thickBot="1">
      <c r="A141" s="9"/>
      <c r="B141" s="58" t="s">
        <v>132</v>
      </c>
      <c r="C141" s="29"/>
      <c r="D141" s="29"/>
      <c r="E141" s="59" t="s">
        <v>838</v>
      </c>
      <c r="F141" s="29"/>
      <c r="G141" s="29"/>
      <c r="H141" s="60"/>
      <c r="I141" s="29"/>
      <c r="J141" s="60"/>
      <c r="K141" s="29"/>
      <c r="L141" s="29"/>
      <c r="M141" s="12"/>
      <c r="N141" s="2"/>
      <c r="O141" s="2"/>
      <c r="P141" s="2"/>
      <c r="Q141" s="2"/>
    </row>
    <row r="142" thickTop="1">
      <c r="A142" s="9"/>
      <c r="B142" s="49">
        <v>34</v>
      </c>
      <c r="C142" s="50" t="s">
        <v>839</v>
      </c>
      <c r="D142" s="50" t="s">
        <v>7</v>
      </c>
      <c r="E142" s="50" t="s">
        <v>768</v>
      </c>
      <c r="F142" s="50" t="s">
        <v>7</v>
      </c>
      <c r="G142" s="51" t="s">
        <v>162</v>
      </c>
      <c r="H142" s="61">
        <v>0.5</v>
      </c>
      <c r="I142" s="35">
        <f>ROUND(0,2)</f>
        <v>0</v>
      </c>
      <c r="J142" s="62">
        <f>ROUND(I142*H142,2)</f>
        <v>0</v>
      </c>
      <c r="K142" s="63">
        <v>0.20999999999999999</v>
      </c>
      <c r="L142" s="64">
        <f>IF(ISNUMBER(K142),ROUND(J142*(K142+1),2),0)</f>
        <v>0</v>
      </c>
      <c r="M142" s="12"/>
      <c r="N142" s="2"/>
      <c r="O142" s="2"/>
      <c r="P142" s="2"/>
      <c r="Q142" s="41">
        <f>IF(ISNUMBER(K142),IF(H142&gt;0,IF(I142&gt;0,J142,0),0),0)</f>
        <v>0</v>
      </c>
      <c r="R142" s="33">
        <f>IF(ISNUMBER(K142)=FALSE,J142,0)</f>
        <v>0</v>
      </c>
    </row>
    <row r="143">
      <c r="A143" s="9"/>
      <c r="B143" s="56" t="s">
        <v>130</v>
      </c>
      <c r="C143" s="1"/>
      <c r="D143" s="1"/>
      <c r="E143" s="57" t="s">
        <v>840</v>
      </c>
      <c r="F143" s="1"/>
      <c r="G143" s="1"/>
      <c r="H143" s="48"/>
      <c r="I143" s="1"/>
      <c r="J143" s="48"/>
      <c r="K143" s="1"/>
      <c r="L143" s="1"/>
      <c r="M143" s="12"/>
      <c r="N143" s="2"/>
      <c r="O143" s="2"/>
      <c r="P143" s="2"/>
      <c r="Q143" s="2"/>
    </row>
    <row r="144" thickBot="1">
      <c r="A144" s="9"/>
      <c r="B144" s="58" t="s">
        <v>132</v>
      </c>
      <c r="C144" s="29"/>
      <c r="D144" s="29"/>
      <c r="E144" s="59" t="s">
        <v>841</v>
      </c>
      <c r="F144" s="29"/>
      <c r="G144" s="29"/>
      <c r="H144" s="60"/>
      <c r="I144" s="29"/>
      <c r="J144" s="60"/>
      <c r="K144" s="29"/>
      <c r="L144" s="29"/>
      <c r="M144" s="12"/>
      <c r="N144" s="2"/>
      <c r="O144" s="2"/>
      <c r="P144" s="2"/>
      <c r="Q144" s="2"/>
    </row>
    <row r="145" thickTop="1">
      <c r="A145" s="9"/>
      <c r="B145" s="49">
        <v>35</v>
      </c>
      <c r="C145" s="50" t="s">
        <v>842</v>
      </c>
      <c r="D145" s="50" t="s">
        <v>7</v>
      </c>
      <c r="E145" s="50" t="s">
        <v>843</v>
      </c>
      <c r="F145" s="50" t="s">
        <v>7</v>
      </c>
      <c r="G145" s="51" t="s">
        <v>162</v>
      </c>
      <c r="H145" s="61">
        <v>0.5</v>
      </c>
      <c r="I145" s="35">
        <f>ROUND(0,2)</f>
        <v>0</v>
      </c>
      <c r="J145" s="62">
        <f>ROUND(I145*H145,2)</f>
        <v>0</v>
      </c>
      <c r="K145" s="63">
        <v>0.20999999999999999</v>
      </c>
      <c r="L145" s="64">
        <f>IF(ISNUMBER(K145),ROUND(J145*(K145+1),2),0)</f>
        <v>0</v>
      </c>
      <c r="M145" s="12"/>
      <c r="N145" s="2"/>
      <c r="O145" s="2"/>
      <c r="P145" s="2"/>
      <c r="Q145" s="41">
        <f>IF(ISNUMBER(K145),IF(H145&gt;0,IF(I145&gt;0,J145,0),0),0)</f>
        <v>0</v>
      </c>
      <c r="R145" s="33">
        <f>IF(ISNUMBER(K145)=FALSE,J145,0)</f>
        <v>0</v>
      </c>
    </row>
    <row r="146">
      <c r="A146" s="9"/>
      <c r="B146" s="56" t="s">
        <v>130</v>
      </c>
      <c r="C146" s="1"/>
      <c r="D146" s="1"/>
      <c r="E146" s="57" t="s">
        <v>844</v>
      </c>
      <c r="F146" s="1"/>
      <c r="G146" s="1"/>
      <c r="H146" s="48"/>
      <c r="I146" s="1"/>
      <c r="J146" s="48"/>
      <c r="K146" s="1"/>
      <c r="L146" s="1"/>
      <c r="M146" s="12"/>
      <c r="N146" s="2"/>
      <c r="O146" s="2"/>
      <c r="P146" s="2"/>
      <c r="Q146" s="2"/>
    </row>
    <row r="147" thickBot="1">
      <c r="A147" s="9"/>
      <c r="B147" s="58" t="s">
        <v>132</v>
      </c>
      <c r="C147" s="29"/>
      <c r="D147" s="29"/>
      <c r="E147" s="59" t="s">
        <v>845</v>
      </c>
      <c r="F147" s="29"/>
      <c r="G147" s="29"/>
      <c r="H147" s="60"/>
      <c r="I147" s="29"/>
      <c r="J147" s="60"/>
      <c r="K147" s="29"/>
      <c r="L147" s="29"/>
      <c r="M147" s="12"/>
      <c r="N147" s="2"/>
      <c r="O147" s="2"/>
      <c r="P147" s="2"/>
      <c r="Q147" s="2"/>
    </row>
    <row r="148" thickTop="1">
      <c r="A148" s="9"/>
      <c r="B148" s="49">
        <v>36</v>
      </c>
      <c r="C148" s="50" t="s">
        <v>846</v>
      </c>
      <c r="D148" s="50" t="s">
        <v>7</v>
      </c>
      <c r="E148" s="50" t="s">
        <v>847</v>
      </c>
      <c r="F148" s="50" t="s">
        <v>7</v>
      </c>
      <c r="G148" s="51" t="s">
        <v>162</v>
      </c>
      <c r="H148" s="61">
        <v>1</v>
      </c>
      <c r="I148" s="35">
        <f>ROUND(0,2)</f>
        <v>0</v>
      </c>
      <c r="J148" s="62">
        <f>ROUND(I148*H148,2)</f>
        <v>0</v>
      </c>
      <c r="K148" s="63">
        <v>0.20999999999999999</v>
      </c>
      <c r="L148" s="64">
        <f>IF(ISNUMBER(K148),ROUND(J148*(K148+1),2),0)</f>
        <v>0</v>
      </c>
      <c r="M148" s="12"/>
      <c r="N148" s="2"/>
      <c r="O148" s="2"/>
      <c r="P148" s="2"/>
      <c r="Q148" s="41">
        <f>IF(ISNUMBER(K148),IF(H148&gt;0,IF(I148&gt;0,J148,0),0),0)</f>
        <v>0</v>
      </c>
      <c r="R148" s="33">
        <f>IF(ISNUMBER(K148)=FALSE,J148,0)</f>
        <v>0</v>
      </c>
    </row>
    <row r="149">
      <c r="A149" s="9"/>
      <c r="B149" s="56" t="s">
        <v>130</v>
      </c>
      <c r="C149" s="1"/>
      <c r="D149" s="1"/>
      <c r="E149" s="57" t="s">
        <v>7</v>
      </c>
      <c r="F149" s="1"/>
      <c r="G149" s="1"/>
      <c r="H149" s="48"/>
      <c r="I149" s="1"/>
      <c r="J149" s="48"/>
      <c r="K149" s="1"/>
      <c r="L149" s="1"/>
      <c r="M149" s="12"/>
      <c r="N149" s="2"/>
      <c r="O149" s="2"/>
      <c r="P149" s="2"/>
      <c r="Q149" s="2"/>
    </row>
    <row r="150" thickBot="1">
      <c r="A150" s="9"/>
      <c r="B150" s="58" t="s">
        <v>132</v>
      </c>
      <c r="C150" s="29"/>
      <c r="D150" s="29"/>
      <c r="E150" s="59" t="s">
        <v>835</v>
      </c>
      <c r="F150" s="29"/>
      <c r="G150" s="29"/>
      <c r="H150" s="60"/>
      <c r="I150" s="29"/>
      <c r="J150" s="60"/>
      <c r="K150" s="29"/>
      <c r="L150" s="29"/>
      <c r="M150" s="12"/>
      <c r="N150" s="2"/>
      <c r="O150" s="2"/>
      <c r="P150" s="2"/>
      <c r="Q150" s="2"/>
    </row>
    <row r="151" thickTop="1">
      <c r="A151" s="9"/>
      <c r="B151" s="49">
        <v>37</v>
      </c>
      <c r="C151" s="50" t="s">
        <v>773</v>
      </c>
      <c r="D151" s="50" t="s">
        <v>179</v>
      </c>
      <c r="E151" s="50" t="s">
        <v>774</v>
      </c>
      <c r="F151" s="50" t="s">
        <v>7</v>
      </c>
      <c r="G151" s="51" t="s">
        <v>162</v>
      </c>
      <c r="H151" s="61">
        <v>2.5</v>
      </c>
      <c r="I151" s="35">
        <f>ROUND(0,2)</f>
        <v>0</v>
      </c>
      <c r="J151" s="62">
        <f>ROUND(I151*H151,2)</f>
        <v>0</v>
      </c>
      <c r="K151" s="63">
        <v>0.20999999999999999</v>
      </c>
      <c r="L151" s="64">
        <f>IF(ISNUMBER(K151),ROUND(J151*(K151+1),2),0)</f>
        <v>0</v>
      </c>
      <c r="M151" s="12"/>
      <c r="N151" s="2"/>
      <c r="O151" s="2"/>
      <c r="P151" s="2"/>
      <c r="Q151" s="41">
        <f>IF(ISNUMBER(K151),IF(H151&gt;0,IF(I151&gt;0,J151,0),0),0)</f>
        <v>0</v>
      </c>
      <c r="R151" s="33">
        <f>IF(ISNUMBER(K151)=FALSE,J151,0)</f>
        <v>0</v>
      </c>
    </row>
    <row r="152">
      <c r="A152" s="9"/>
      <c r="B152" s="56" t="s">
        <v>130</v>
      </c>
      <c r="C152" s="1"/>
      <c r="D152" s="1"/>
      <c r="E152" s="57" t="s">
        <v>775</v>
      </c>
      <c r="F152" s="1"/>
      <c r="G152" s="1"/>
      <c r="H152" s="48"/>
      <c r="I152" s="1"/>
      <c r="J152" s="48"/>
      <c r="K152" s="1"/>
      <c r="L152" s="1"/>
      <c r="M152" s="12"/>
      <c r="N152" s="2"/>
      <c r="O152" s="2"/>
      <c r="P152" s="2"/>
      <c r="Q152" s="2"/>
    </row>
    <row r="153" thickBot="1">
      <c r="A153" s="9"/>
      <c r="B153" s="58" t="s">
        <v>132</v>
      </c>
      <c r="C153" s="29"/>
      <c r="D153" s="29"/>
      <c r="E153" s="59" t="s">
        <v>848</v>
      </c>
      <c r="F153" s="29"/>
      <c r="G153" s="29"/>
      <c r="H153" s="60"/>
      <c r="I153" s="29"/>
      <c r="J153" s="60"/>
      <c r="K153" s="29"/>
      <c r="L153" s="29"/>
      <c r="M153" s="12"/>
      <c r="N153" s="2"/>
      <c r="O153" s="2"/>
      <c r="P153" s="2"/>
      <c r="Q153" s="2"/>
    </row>
    <row r="154" thickTop="1">
      <c r="A154" s="9"/>
      <c r="B154" s="49">
        <v>38</v>
      </c>
      <c r="C154" s="50" t="s">
        <v>849</v>
      </c>
      <c r="D154" s="50" t="s">
        <v>7</v>
      </c>
      <c r="E154" s="50" t="s">
        <v>850</v>
      </c>
      <c r="F154" s="50" t="s">
        <v>7</v>
      </c>
      <c r="G154" s="51" t="s">
        <v>162</v>
      </c>
      <c r="H154" s="61">
        <v>0.5</v>
      </c>
      <c r="I154" s="35">
        <f>ROUND(0,2)</f>
        <v>0</v>
      </c>
      <c r="J154" s="62">
        <f>ROUND(I154*H154,2)</f>
        <v>0</v>
      </c>
      <c r="K154" s="63">
        <v>0.20999999999999999</v>
      </c>
      <c r="L154" s="64">
        <f>IF(ISNUMBER(K154),ROUND(J154*(K154+1),2),0)</f>
        <v>0</v>
      </c>
      <c r="M154" s="12"/>
      <c r="N154" s="2"/>
      <c r="O154" s="2"/>
      <c r="P154" s="2"/>
      <c r="Q154" s="41">
        <f>IF(ISNUMBER(K154),IF(H154&gt;0,IF(I154&gt;0,J154,0),0),0)</f>
        <v>0</v>
      </c>
      <c r="R154" s="33">
        <f>IF(ISNUMBER(K154)=FALSE,J154,0)</f>
        <v>0</v>
      </c>
    </row>
    <row r="155">
      <c r="A155" s="9"/>
      <c r="B155" s="56" t="s">
        <v>130</v>
      </c>
      <c r="C155" s="1"/>
      <c r="D155" s="1"/>
      <c r="E155" s="57" t="s">
        <v>7</v>
      </c>
      <c r="F155" s="1"/>
      <c r="G155" s="1"/>
      <c r="H155" s="48"/>
      <c r="I155" s="1"/>
      <c r="J155" s="48"/>
      <c r="K155" s="1"/>
      <c r="L155" s="1"/>
      <c r="M155" s="12"/>
      <c r="N155" s="2"/>
      <c r="O155" s="2"/>
      <c r="P155" s="2"/>
      <c r="Q155" s="2"/>
    </row>
    <row r="156" thickBot="1">
      <c r="A156" s="9"/>
      <c r="B156" s="58" t="s">
        <v>132</v>
      </c>
      <c r="C156" s="29"/>
      <c r="D156" s="29"/>
      <c r="E156" s="59" t="s">
        <v>838</v>
      </c>
      <c r="F156" s="29"/>
      <c r="G156" s="29"/>
      <c r="H156" s="60"/>
      <c r="I156" s="29"/>
      <c r="J156" s="60"/>
      <c r="K156" s="29"/>
      <c r="L156" s="29"/>
      <c r="M156" s="12"/>
      <c r="N156" s="2"/>
      <c r="O156" s="2"/>
      <c r="P156" s="2"/>
      <c r="Q156" s="2"/>
    </row>
    <row r="157" thickTop="1">
      <c r="A157" s="9"/>
      <c r="B157" s="49">
        <v>39</v>
      </c>
      <c r="C157" s="50" t="s">
        <v>638</v>
      </c>
      <c r="D157" s="50" t="s">
        <v>7</v>
      </c>
      <c r="E157" s="50" t="s">
        <v>639</v>
      </c>
      <c r="F157" s="50" t="s">
        <v>7</v>
      </c>
      <c r="G157" s="51" t="s">
        <v>227</v>
      </c>
      <c r="H157" s="61">
        <v>49.399999999999999</v>
      </c>
      <c r="I157" s="35">
        <f>ROUND(0,2)</f>
        <v>0</v>
      </c>
      <c r="J157" s="62">
        <f>ROUND(I157*H157,2)</f>
        <v>0</v>
      </c>
      <c r="K157" s="63">
        <v>0.20999999999999999</v>
      </c>
      <c r="L157" s="64">
        <f>IF(ISNUMBER(K157),ROUND(J157*(K157+1),2),0)</f>
        <v>0</v>
      </c>
      <c r="M157" s="12"/>
      <c r="N157" s="2"/>
      <c r="O157" s="2"/>
      <c r="P157" s="2"/>
      <c r="Q157" s="41">
        <f>IF(ISNUMBER(K157),IF(H157&gt;0,IF(I157&gt;0,J157,0),0),0)</f>
        <v>0</v>
      </c>
      <c r="R157" s="33">
        <f>IF(ISNUMBER(K157)=FALSE,J157,0)</f>
        <v>0</v>
      </c>
    </row>
    <row r="158">
      <c r="A158" s="9"/>
      <c r="B158" s="56" t="s">
        <v>130</v>
      </c>
      <c r="C158" s="1"/>
      <c r="D158" s="1"/>
      <c r="E158" s="57" t="s">
        <v>7</v>
      </c>
      <c r="F158" s="1"/>
      <c r="G158" s="1"/>
      <c r="H158" s="48"/>
      <c r="I158" s="1"/>
      <c r="J158" s="48"/>
      <c r="K158" s="1"/>
      <c r="L158" s="1"/>
      <c r="M158" s="12"/>
      <c r="N158" s="2"/>
      <c r="O158" s="2"/>
      <c r="P158" s="2"/>
      <c r="Q158" s="2"/>
    </row>
    <row r="159" thickBot="1">
      <c r="A159" s="9"/>
      <c r="B159" s="58" t="s">
        <v>132</v>
      </c>
      <c r="C159" s="29"/>
      <c r="D159" s="29"/>
      <c r="E159" s="59" t="s">
        <v>851</v>
      </c>
      <c r="F159" s="29"/>
      <c r="G159" s="29"/>
      <c r="H159" s="60"/>
      <c r="I159" s="29"/>
      <c r="J159" s="60"/>
      <c r="K159" s="29"/>
      <c r="L159" s="29"/>
      <c r="M159" s="12"/>
      <c r="N159" s="2"/>
      <c r="O159" s="2"/>
      <c r="P159" s="2"/>
      <c r="Q159" s="2"/>
    </row>
    <row r="160" thickTop="1">
      <c r="A160" s="9"/>
      <c r="B160" s="49">
        <v>40</v>
      </c>
      <c r="C160" s="50" t="s">
        <v>778</v>
      </c>
      <c r="D160" s="50" t="s">
        <v>7</v>
      </c>
      <c r="E160" s="50" t="s">
        <v>779</v>
      </c>
      <c r="F160" s="50" t="s">
        <v>7</v>
      </c>
      <c r="G160" s="51" t="s">
        <v>227</v>
      </c>
      <c r="H160" s="61">
        <v>228.59999999999999</v>
      </c>
      <c r="I160" s="35">
        <f>ROUND(0,2)</f>
        <v>0</v>
      </c>
      <c r="J160" s="62">
        <f>ROUND(I160*H160,2)</f>
        <v>0</v>
      </c>
      <c r="K160" s="63">
        <v>0.20999999999999999</v>
      </c>
      <c r="L160" s="64">
        <f>IF(ISNUMBER(K160),ROUND(J160*(K160+1),2),0)</f>
        <v>0</v>
      </c>
      <c r="M160" s="12"/>
      <c r="N160" s="2"/>
      <c r="O160" s="2"/>
      <c r="P160" s="2"/>
      <c r="Q160" s="41">
        <f>IF(ISNUMBER(K160),IF(H160&gt;0,IF(I160&gt;0,J160,0),0),0)</f>
        <v>0</v>
      </c>
      <c r="R160" s="33">
        <f>IF(ISNUMBER(K160)=FALSE,J160,0)</f>
        <v>0</v>
      </c>
    </row>
    <row r="161">
      <c r="A161" s="9"/>
      <c r="B161" s="56" t="s">
        <v>130</v>
      </c>
      <c r="C161" s="1"/>
      <c r="D161" s="1"/>
      <c r="E161" s="57" t="s">
        <v>7</v>
      </c>
      <c r="F161" s="1"/>
      <c r="G161" s="1"/>
      <c r="H161" s="48"/>
      <c r="I161" s="1"/>
      <c r="J161" s="48"/>
      <c r="K161" s="1"/>
      <c r="L161" s="1"/>
      <c r="M161" s="12"/>
      <c r="N161" s="2"/>
      <c r="O161" s="2"/>
      <c r="P161" s="2"/>
      <c r="Q161" s="2"/>
    </row>
    <row r="162" thickBot="1">
      <c r="A162" s="9"/>
      <c r="B162" s="58" t="s">
        <v>132</v>
      </c>
      <c r="C162" s="29"/>
      <c r="D162" s="29"/>
      <c r="E162" s="59" t="s">
        <v>852</v>
      </c>
      <c r="F162" s="29"/>
      <c r="G162" s="29"/>
      <c r="H162" s="60"/>
      <c r="I162" s="29"/>
      <c r="J162" s="60"/>
      <c r="K162" s="29"/>
      <c r="L162" s="29"/>
      <c r="M162" s="12"/>
      <c r="N162" s="2"/>
      <c r="O162" s="2"/>
      <c r="P162" s="2"/>
      <c r="Q162" s="2"/>
    </row>
    <row r="163" thickTop="1">
      <c r="A163" s="9"/>
      <c r="B163" s="49">
        <v>41</v>
      </c>
      <c r="C163" s="50" t="s">
        <v>641</v>
      </c>
      <c r="D163" s="50" t="s">
        <v>7</v>
      </c>
      <c r="E163" s="50" t="s">
        <v>642</v>
      </c>
      <c r="F163" s="50" t="s">
        <v>7</v>
      </c>
      <c r="G163" s="51" t="s">
        <v>227</v>
      </c>
      <c r="H163" s="61">
        <v>23.949999999999999</v>
      </c>
      <c r="I163" s="35">
        <f>ROUND(0,2)</f>
        <v>0</v>
      </c>
      <c r="J163" s="62">
        <f>ROUND(I163*H163,2)</f>
        <v>0</v>
      </c>
      <c r="K163" s="63">
        <v>0.20999999999999999</v>
      </c>
      <c r="L163" s="64">
        <f>IF(ISNUMBER(K163),ROUND(J163*(K163+1),2),0)</f>
        <v>0</v>
      </c>
      <c r="M163" s="12"/>
      <c r="N163" s="2"/>
      <c r="O163" s="2"/>
      <c r="P163" s="2"/>
      <c r="Q163" s="41">
        <f>IF(ISNUMBER(K163),IF(H163&gt;0,IF(I163&gt;0,J163,0),0),0)</f>
        <v>0</v>
      </c>
      <c r="R163" s="33">
        <f>IF(ISNUMBER(K163)=FALSE,J163,0)</f>
        <v>0</v>
      </c>
    </row>
    <row r="164">
      <c r="A164" s="9"/>
      <c r="B164" s="56" t="s">
        <v>130</v>
      </c>
      <c r="C164" s="1"/>
      <c r="D164" s="1"/>
      <c r="E164" s="57" t="s">
        <v>7</v>
      </c>
      <c r="F164" s="1"/>
      <c r="G164" s="1"/>
      <c r="H164" s="48"/>
      <c r="I164" s="1"/>
      <c r="J164" s="48"/>
      <c r="K164" s="1"/>
      <c r="L164" s="1"/>
      <c r="M164" s="12"/>
      <c r="N164" s="2"/>
      <c r="O164" s="2"/>
      <c r="P164" s="2"/>
      <c r="Q164" s="2"/>
    </row>
    <row r="165" thickBot="1">
      <c r="A165" s="9"/>
      <c r="B165" s="58" t="s">
        <v>132</v>
      </c>
      <c r="C165" s="29"/>
      <c r="D165" s="29"/>
      <c r="E165" s="59" t="s">
        <v>853</v>
      </c>
      <c r="F165" s="29"/>
      <c r="G165" s="29"/>
      <c r="H165" s="60"/>
      <c r="I165" s="29"/>
      <c r="J165" s="60"/>
      <c r="K165" s="29"/>
      <c r="L165" s="29"/>
      <c r="M165" s="12"/>
      <c r="N165" s="2"/>
      <c r="O165" s="2"/>
      <c r="P165" s="2"/>
      <c r="Q165" s="2"/>
    </row>
    <row r="166" thickTop="1">
      <c r="A166" s="9"/>
      <c r="B166" s="49">
        <v>42</v>
      </c>
      <c r="C166" s="50" t="s">
        <v>644</v>
      </c>
      <c r="D166" s="50" t="s">
        <v>7</v>
      </c>
      <c r="E166" s="50" t="s">
        <v>645</v>
      </c>
      <c r="F166" s="50" t="s">
        <v>7</v>
      </c>
      <c r="G166" s="51" t="s">
        <v>227</v>
      </c>
      <c r="H166" s="61">
        <v>301.94999999999999</v>
      </c>
      <c r="I166" s="35">
        <f>ROUND(0,2)</f>
        <v>0</v>
      </c>
      <c r="J166" s="62">
        <f>ROUND(I166*H166,2)</f>
        <v>0</v>
      </c>
      <c r="K166" s="63">
        <v>0.20999999999999999</v>
      </c>
      <c r="L166" s="64">
        <f>IF(ISNUMBER(K166),ROUND(J166*(K166+1),2),0)</f>
        <v>0</v>
      </c>
      <c r="M166" s="12"/>
      <c r="N166" s="2"/>
      <c r="O166" s="2"/>
      <c r="P166" s="2"/>
      <c r="Q166" s="41">
        <f>IF(ISNUMBER(K166),IF(H166&gt;0,IF(I166&gt;0,J166,0),0),0)</f>
        <v>0</v>
      </c>
      <c r="R166" s="33">
        <f>IF(ISNUMBER(K166)=FALSE,J166,0)</f>
        <v>0</v>
      </c>
    </row>
    <row r="167">
      <c r="A167" s="9"/>
      <c r="B167" s="56" t="s">
        <v>130</v>
      </c>
      <c r="C167" s="1"/>
      <c r="D167" s="1"/>
      <c r="E167" s="57" t="s">
        <v>7</v>
      </c>
      <c r="F167" s="1"/>
      <c r="G167" s="1"/>
      <c r="H167" s="48"/>
      <c r="I167" s="1"/>
      <c r="J167" s="48"/>
      <c r="K167" s="1"/>
      <c r="L167" s="1"/>
      <c r="M167" s="12"/>
      <c r="N167" s="2"/>
      <c r="O167" s="2"/>
      <c r="P167" s="2"/>
      <c r="Q167" s="2"/>
    </row>
    <row r="168" thickBot="1">
      <c r="A168" s="9"/>
      <c r="B168" s="58" t="s">
        <v>132</v>
      </c>
      <c r="C168" s="29"/>
      <c r="D168" s="29"/>
      <c r="E168" s="59" t="s">
        <v>854</v>
      </c>
      <c r="F168" s="29"/>
      <c r="G168" s="29"/>
      <c r="H168" s="60"/>
      <c r="I168" s="29"/>
      <c r="J168" s="60"/>
      <c r="K168" s="29"/>
      <c r="L168" s="29"/>
      <c r="M168" s="12"/>
      <c r="N168" s="2"/>
      <c r="O168" s="2"/>
      <c r="P168" s="2"/>
      <c r="Q168" s="2"/>
    </row>
    <row r="169" thickTop="1" thickBot="1" ht="25" customHeight="1">
      <c r="A169" s="9"/>
      <c r="B169" s="1"/>
      <c r="C169" s="65">
        <v>8</v>
      </c>
      <c r="D169" s="1"/>
      <c r="E169" s="66" t="s">
        <v>168</v>
      </c>
      <c r="F169" s="1"/>
      <c r="G169" s="67" t="s">
        <v>152</v>
      </c>
      <c r="H169" s="68">
        <f>J115+J118+J121+J124+J127+J130+J133+J136+J139+J142+J145+J148+J151+J154+J157+J160+J163+J166</f>
        <v>0</v>
      </c>
      <c r="I169" s="67" t="s">
        <v>153</v>
      </c>
      <c r="J169" s="69">
        <f>(L169-H169)</f>
        <v>0</v>
      </c>
      <c r="K169" s="67" t="s">
        <v>154</v>
      </c>
      <c r="L169" s="70">
        <f>L115+L118+L121+L124+L127+L130+L133+L136+L139+L142+L145+L148+L151+L154+L157+L160+L163+L166</f>
        <v>0</v>
      </c>
      <c r="M169" s="12"/>
      <c r="N169" s="2"/>
      <c r="O169" s="2"/>
      <c r="P169" s="2"/>
      <c r="Q169" s="41">
        <f>0+Q115+Q118+Q121+Q124+Q127+Q130+Q133+Q136+Q139+Q142+Q145+Q148+Q151+Q154+Q157+Q160+Q163+Q166</f>
        <v>0</v>
      </c>
      <c r="R169" s="33">
        <f>0+R115+R118+R121+R124+R127+R130+R133+R136+R139+R142+R145+R148+R151+R154+R157+R160+R163+R166</f>
        <v>0</v>
      </c>
      <c r="S169" s="71">
        <f>Q169*(1+J169)+R169</f>
        <v>0</v>
      </c>
    </row>
    <row r="170" thickTop="1" thickBot="1" ht="25" customHeight="1">
      <c r="A170" s="9"/>
      <c r="B170" s="72"/>
      <c r="C170" s="72"/>
      <c r="D170" s="72"/>
      <c r="E170" s="73"/>
      <c r="F170" s="72"/>
      <c r="G170" s="74" t="s">
        <v>155</v>
      </c>
      <c r="H170" s="75">
        <f>J115+J118+J121+J124+J127+J130+J133+J136+J139+J142+J145+J148+J151+J154+J157+J160+J163+J166</f>
        <v>0</v>
      </c>
      <c r="I170" s="74" t="s">
        <v>156</v>
      </c>
      <c r="J170" s="76">
        <f>0+J169</f>
        <v>0</v>
      </c>
      <c r="K170" s="74" t="s">
        <v>157</v>
      </c>
      <c r="L170" s="77">
        <f>L115+L118+L121+L124+L127+L130+L133+L136+L139+L142+L145+L148+L151+L154+L157+L160+L163+L166</f>
        <v>0</v>
      </c>
      <c r="M170" s="12"/>
      <c r="N170" s="2"/>
      <c r="O170" s="2"/>
      <c r="P170" s="2"/>
      <c r="Q170" s="2"/>
    </row>
    <row r="171" ht="40" customHeight="1">
      <c r="A171" s="9"/>
      <c r="B171" s="82" t="s">
        <v>346</v>
      </c>
      <c r="C171" s="1"/>
      <c r="D171" s="1"/>
      <c r="E171" s="1"/>
      <c r="F171" s="1"/>
      <c r="G171" s="1"/>
      <c r="H171" s="48"/>
      <c r="I171" s="1"/>
      <c r="J171" s="48"/>
      <c r="K171" s="1"/>
      <c r="L171" s="1"/>
      <c r="M171" s="12"/>
      <c r="N171" s="2"/>
      <c r="O171" s="2"/>
      <c r="P171" s="2"/>
      <c r="Q171" s="2"/>
    </row>
    <row r="172">
      <c r="A172" s="9"/>
      <c r="B172" s="49">
        <v>43</v>
      </c>
      <c r="C172" s="50" t="s">
        <v>855</v>
      </c>
      <c r="D172" s="50" t="s">
        <v>7</v>
      </c>
      <c r="E172" s="50" t="s">
        <v>856</v>
      </c>
      <c r="F172" s="50" t="s">
        <v>7</v>
      </c>
      <c r="G172" s="51" t="s">
        <v>162</v>
      </c>
      <c r="H172" s="52">
        <v>6.5</v>
      </c>
      <c r="I172" s="24">
        <f>ROUND(0,2)</f>
        <v>0</v>
      </c>
      <c r="J172" s="53">
        <f>ROUND(I172*H172,2)</f>
        <v>0</v>
      </c>
      <c r="K172" s="54">
        <v>0.20999999999999999</v>
      </c>
      <c r="L172" s="55">
        <f>IF(ISNUMBER(K172),ROUND(J172*(K172+1),2),0)</f>
        <v>0</v>
      </c>
      <c r="M172" s="12"/>
      <c r="N172" s="2"/>
      <c r="O172" s="2"/>
      <c r="P172" s="2"/>
      <c r="Q172" s="41">
        <f>IF(ISNUMBER(K172),IF(H172&gt;0,IF(I172&gt;0,J172,0),0),0)</f>
        <v>0</v>
      </c>
      <c r="R172" s="33">
        <f>IF(ISNUMBER(K172)=FALSE,J172,0)</f>
        <v>0</v>
      </c>
    </row>
    <row r="173">
      <c r="A173" s="9"/>
      <c r="B173" s="56" t="s">
        <v>130</v>
      </c>
      <c r="C173" s="1"/>
      <c r="D173" s="1"/>
      <c r="E173" s="57" t="s">
        <v>7</v>
      </c>
      <c r="F173" s="1"/>
      <c r="G173" s="1"/>
      <c r="H173" s="48"/>
      <c r="I173" s="1"/>
      <c r="J173" s="48"/>
      <c r="K173" s="1"/>
      <c r="L173" s="1"/>
      <c r="M173" s="12"/>
      <c r="N173" s="2"/>
      <c r="O173" s="2"/>
      <c r="P173" s="2"/>
      <c r="Q173" s="2"/>
    </row>
    <row r="174" thickBot="1">
      <c r="A174" s="9"/>
      <c r="B174" s="58" t="s">
        <v>132</v>
      </c>
      <c r="C174" s="29"/>
      <c r="D174" s="29"/>
      <c r="E174" s="59" t="s">
        <v>857</v>
      </c>
      <c r="F174" s="29"/>
      <c r="G174" s="29"/>
      <c r="H174" s="60"/>
      <c r="I174" s="29"/>
      <c r="J174" s="60"/>
      <c r="K174" s="29"/>
      <c r="L174" s="29"/>
      <c r="M174" s="12"/>
      <c r="N174" s="2"/>
      <c r="O174" s="2"/>
      <c r="P174" s="2"/>
      <c r="Q174" s="2"/>
    </row>
    <row r="175" thickTop="1">
      <c r="A175" s="9"/>
      <c r="B175" s="49">
        <v>44</v>
      </c>
      <c r="C175" s="50" t="s">
        <v>858</v>
      </c>
      <c r="D175" s="50" t="s">
        <v>7</v>
      </c>
      <c r="E175" s="50" t="s">
        <v>859</v>
      </c>
      <c r="F175" s="50" t="s">
        <v>7</v>
      </c>
      <c r="G175" s="51" t="s">
        <v>227</v>
      </c>
      <c r="H175" s="61">
        <v>200</v>
      </c>
      <c r="I175" s="35">
        <f>ROUND(0,2)</f>
        <v>0</v>
      </c>
      <c r="J175" s="62">
        <f>ROUND(I175*H175,2)</f>
        <v>0</v>
      </c>
      <c r="K175" s="63">
        <v>0.20999999999999999</v>
      </c>
      <c r="L175" s="64">
        <f>IF(ISNUMBER(K175),ROUND(J175*(K175+1),2),0)</f>
        <v>0</v>
      </c>
      <c r="M175" s="12"/>
      <c r="N175" s="2"/>
      <c r="O175" s="2"/>
      <c r="P175" s="2"/>
      <c r="Q175" s="41">
        <f>IF(ISNUMBER(K175),IF(H175&gt;0,IF(I175&gt;0,J175,0),0),0)</f>
        <v>0</v>
      </c>
      <c r="R175" s="33">
        <f>IF(ISNUMBER(K175)=FALSE,J175,0)</f>
        <v>0</v>
      </c>
    </row>
    <row r="176">
      <c r="A176" s="9"/>
      <c r="B176" s="56" t="s">
        <v>130</v>
      </c>
      <c r="C176" s="1"/>
      <c r="D176" s="1"/>
      <c r="E176" s="57" t="s">
        <v>7</v>
      </c>
      <c r="F176" s="1"/>
      <c r="G176" s="1"/>
      <c r="H176" s="48"/>
      <c r="I176" s="1"/>
      <c r="J176" s="48"/>
      <c r="K176" s="1"/>
      <c r="L176" s="1"/>
      <c r="M176" s="12"/>
      <c r="N176" s="2"/>
      <c r="O176" s="2"/>
      <c r="P176" s="2"/>
      <c r="Q176" s="2"/>
    </row>
    <row r="177" thickBot="1">
      <c r="A177" s="9"/>
      <c r="B177" s="58" t="s">
        <v>132</v>
      </c>
      <c r="C177" s="29"/>
      <c r="D177" s="29"/>
      <c r="E177" s="59" t="s">
        <v>860</v>
      </c>
      <c r="F177" s="29"/>
      <c r="G177" s="29"/>
      <c r="H177" s="60"/>
      <c r="I177" s="29"/>
      <c r="J177" s="60"/>
      <c r="K177" s="29"/>
      <c r="L177" s="29"/>
      <c r="M177" s="12"/>
      <c r="N177" s="2"/>
      <c r="O177" s="2"/>
      <c r="P177" s="2"/>
      <c r="Q177" s="2"/>
    </row>
    <row r="178" thickTop="1" thickBot="1" ht="25" customHeight="1">
      <c r="A178" s="9"/>
      <c r="B178" s="1"/>
      <c r="C178" s="65">
        <v>9</v>
      </c>
      <c r="D178" s="1"/>
      <c r="E178" s="66" t="s">
        <v>169</v>
      </c>
      <c r="F178" s="1"/>
      <c r="G178" s="67" t="s">
        <v>152</v>
      </c>
      <c r="H178" s="68">
        <f>J172+J175</f>
        <v>0</v>
      </c>
      <c r="I178" s="67" t="s">
        <v>153</v>
      </c>
      <c r="J178" s="69">
        <f>(L178-H178)</f>
        <v>0</v>
      </c>
      <c r="K178" s="67" t="s">
        <v>154</v>
      </c>
      <c r="L178" s="70">
        <f>L172+L175</f>
        <v>0</v>
      </c>
      <c r="M178" s="12"/>
      <c r="N178" s="2"/>
      <c r="O178" s="2"/>
      <c r="P178" s="2"/>
      <c r="Q178" s="41">
        <f>0+Q172+Q175</f>
        <v>0</v>
      </c>
      <c r="R178" s="33">
        <f>0+R172+R175</f>
        <v>0</v>
      </c>
      <c r="S178" s="71">
        <f>Q178*(1+J178)+R178</f>
        <v>0</v>
      </c>
    </row>
    <row r="179" thickTop="1" thickBot="1" ht="25" customHeight="1">
      <c r="A179" s="9"/>
      <c r="B179" s="72"/>
      <c r="C179" s="72"/>
      <c r="D179" s="72"/>
      <c r="E179" s="73"/>
      <c r="F179" s="72"/>
      <c r="G179" s="74" t="s">
        <v>155</v>
      </c>
      <c r="H179" s="75">
        <f>J172+J175</f>
        <v>0</v>
      </c>
      <c r="I179" s="74" t="s">
        <v>156</v>
      </c>
      <c r="J179" s="76">
        <f>0+J178</f>
        <v>0</v>
      </c>
      <c r="K179" s="74" t="s">
        <v>157</v>
      </c>
      <c r="L179" s="77">
        <f>L172+L175</f>
        <v>0</v>
      </c>
      <c r="M179" s="12"/>
      <c r="N179" s="2"/>
      <c r="O179" s="2"/>
      <c r="P179" s="2"/>
      <c r="Q179" s="2"/>
    </row>
    <row r="180">
      <c r="A180" s="13"/>
      <c r="B180" s="4"/>
      <c r="C180" s="4"/>
      <c r="D180" s="4"/>
      <c r="E180" s="4"/>
      <c r="F180" s="4"/>
      <c r="G180" s="4"/>
      <c r="H180" s="78"/>
      <c r="I180" s="4"/>
      <c r="J180" s="78"/>
      <c r="K180" s="4"/>
      <c r="L180" s="4"/>
      <c r="M180" s="14"/>
      <c r="N180" s="2"/>
      <c r="O180" s="2"/>
      <c r="P180" s="2"/>
      <c r="Q180" s="2"/>
    </row>
    <row r="18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2"/>
      <c r="O181" s="2"/>
      <c r="P181" s="2"/>
      <c r="Q181" s="2"/>
    </row>
  </sheetData>
  <mergeCells count="113">
    <mergeCell ref="B41:D41"/>
    <mergeCell ref="B42:D42"/>
    <mergeCell ref="B45:L45"/>
    <mergeCell ref="B47:D47"/>
    <mergeCell ref="B48:D48"/>
    <mergeCell ref="B50:D50"/>
    <mergeCell ref="B51:D51"/>
    <mergeCell ref="B53:D53"/>
    <mergeCell ref="B54:D54"/>
    <mergeCell ref="B56:D56"/>
    <mergeCell ref="B57:D57"/>
    <mergeCell ref="B59:D59"/>
    <mergeCell ref="B60:D60"/>
    <mergeCell ref="B62:D62"/>
    <mergeCell ref="B63:D63"/>
    <mergeCell ref="B65:D65"/>
    <mergeCell ref="B66:D66"/>
    <mergeCell ref="B68:D68"/>
    <mergeCell ref="B69:D69"/>
    <mergeCell ref="B71:D71"/>
    <mergeCell ref="B72:D7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5:D35"/>
    <mergeCell ref="B36:D36"/>
    <mergeCell ref="B38:D38"/>
    <mergeCell ref="B39:D39"/>
    <mergeCell ref="B21:D21"/>
    <mergeCell ref="B22:D22"/>
    <mergeCell ref="B23:D23"/>
    <mergeCell ref="B24:D24"/>
    <mergeCell ref="B25:D25"/>
    <mergeCell ref="B74:D74"/>
    <mergeCell ref="B75:D75"/>
    <mergeCell ref="B77:D77"/>
    <mergeCell ref="B78:D78"/>
    <mergeCell ref="B80:D80"/>
    <mergeCell ref="B81:D81"/>
    <mergeCell ref="B83:D83"/>
    <mergeCell ref="B84:D84"/>
    <mergeCell ref="B86:D86"/>
    <mergeCell ref="B87:D87"/>
    <mergeCell ref="B89:D89"/>
    <mergeCell ref="B90:D90"/>
    <mergeCell ref="B92:D92"/>
    <mergeCell ref="B93:D93"/>
    <mergeCell ref="B96:L96"/>
    <mergeCell ref="B98:D98"/>
    <mergeCell ref="B99:D99"/>
    <mergeCell ref="B102:L102"/>
    <mergeCell ref="B104:D104"/>
    <mergeCell ref="B105:D105"/>
    <mergeCell ref="B107:D107"/>
    <mergeCell ref="B108:D108"/>
    <mergeCell ref="B110:D110"/>
    <mergeCell ref="B111:D111"/>
    <mergeCell ref="B116:D116"/>
    <mergeCell ref="B117:D117"/>
    <mergeCell ref="B119:D119"/>
    <mergeCell ref="B120:D120"/>
    <mergeCell ref="B122:D122"/>
    <mergeCell ref="B123:D123"/>
    <mergeCell ref="B125:D125"/>
    <mergeCell ref="B126:D126"/>
    <mergeCell ref="B128:D128"/>
    <mergeCell ref="B129:D129"/>
    <mergeCell ref="B131:D131"/>
    <mergeCell ref="B132:D132"/>
    <mergeCell ref="B134:D134"/>
    <mergeCell ref="B135:D135"/>
    <mergeCell ref="B137:D137"/>
    <mergeCell ref="B138:D138"/>
    <mergeCell ref="B140:D140"/>
    <mergeCell ref="B141:D141"/>
    <mergeCell ref="B143:D143"/>
    <mergeCell ref="B144:D144"/>
    <mergeCell ref="B146:D146"/>
    <mergeCell ref="B147:D147"/>
    <mergeCell ref="B149:D149"/>
    <mergeCell ref="B150:D150"/>
    <mergeCell ref="B152:D152"/>
    <mergeCell ref="B153:D153"/>
    <mergeCell ref="B155:D155"/>
    <mergeCell ref="B156:D156"/>
    <mergeCell ref="B158:D158"/>
    <mergeCell ref="B159:D159"/>
    <mergeCell ref="B161:D161"/>
    <mergeCell ref="B162:D162"/>
    <mergeCell ref="B164:D164"/>
    <mergeCell ref="B165:D165"/>
    <mergeCell ref="B167:D167"/>
    <mergeCell ref="B168:D168"/>
    <mergeCell ref="B114:L114"/>
    <mergeCell ref="B173:D173"/>
    <mergeCell ref="B174:D174"/>
    <mergeCell ref="B176:D176"/>
    <mergeCell ref="B177:D177"/>
    <mergeCell ref="B171:L171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H43+H67+H76+H187+H196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861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L43+L67+L76+L187+L196</f>
        <v>0</v>
      </c>
      <c r="K11" s="1"/>
      <c r="L11" s="1"/>
      <c r="M11" s="12"/>
      <c r="N11" s="2"/>
      <c r="O11" s="2"/>
      <c r="P11" s="2"/>
      <c r="Q11" s="41">
        <f>IF(SUM(K20:K24)&gt;0,ROUND(SUM(S20:S24)/SUM(K20:K24)-1,8),0)</f>
        <v>0</v>
      </c>
      <c r="R11" s="33">
        <f>AVERAGE(J42,J66,J75,J186,J195)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H43</f>
        <v>0</v>
      </c>
      <c r="L20" s="46">
        <f>L43</f>
        <v>0</v>
      </c>
      <c r="M20" s="12"/>
      <c r="N20" s="2"/>
      <c r="O20" s="2"/>
      <c r="P20" s="2"/>
      <c r="Q20" s="2"/>
      <c r="S20" s="33">
        <f>S42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H67</f>
        <v>0</v>
      </c>
      <c r="L21" s="46">
        <f>L67</f>
        <v>0</v>
      </c>
      <c r="M21" s="12"/>
      <c r="N21" s="2"/>
      <c r="O21" s="2"/>
      <c r="P21" s="2"/>
      <c r="Q21" s="2"/>
      <c r="S21" s="33">
        <f>S66</f>
        <v>0</v>
      </c>
    </row>
    <row r="22">
      <c r="A22" s="9"/>
      <c r="B22" s="44">
        <v>4</v>
      </c>
      <c r="C22" s="1"/>
      <c r="D22" s="1"/>
      <c r="E22" s="45" t="s">
        <v>602</v>
      </c>
      <c r="F22" s="1"/>
      <c r="G22" s="1"/>
      <c r="H22" s="1"/>
      <c r="I22" s="1"/>
      <c r="J22" s="1"/>
      <c r="K22" s="46">
        <f>H76</f>
        <v>0</v>
      </c>
      <c r="L22" s="46">
        <f>L76</f>
        <v>0</v>
      </c>
      <c r="M22" s="12"/>
      <c r="N22" s="2"/>
      <c r="O22" s="2"/>
      <c r="P22" s="2"/>
      <c r="Q22" s="2"/>
      <c r="S22" s="33">
        <f>S75</f>
        <v>0</v>
      </c>
    </row>
    <row r="23">
      <c r="A23" s="9"/>
      <c r="B23" s="44">
        <v>8</v>
      </c>
      <c r="C23" s="1"/>
      <c r="D23" s="1"/>
      <c r="E23" s="45" t="s">
        <v>168</v>
      </c>
      <c r="F23" s="1"/>
      <c r="G23" s="1"/>
      <c r="H23" s="1"/>
      <c r="I23" s="1"/>
      <c r="J23" s="1"/>
      <c r="K23" s="46">
        <f>H187</f>
        <v>0</v>
      </c>
      <c r="L23" s="46">
        <f>L187</f>
        <v>0</v>
      </c>
      <c r="M23" s="12"/>
      <c r="N23" s="2"/>
      <c r="O23" s="2"/>
      <c r="P23" s="2"/>
      <c r="Q23" s="2"/>
      <c r="S23" s="33">
        <f>S186</f>
        <v>0</v>
      </c>
    </row>
    <row r="24">
      <c r="A24" s="9"/>
      <c r="B24" s="44">
        <v>9</v>
      </c>
      <c r="C24" s="1"/>
      <c r="D24" s="1"/>
      <c r="E24" s="45" t="s">
        <v>169</v>
      </c>
      <c r="F24" s="1"/>
      <c r="G24" s="1"/>
      <c r="H24" s="1"/>
      <c r="I24" s="1"/>
      <c r="J24" s="1"/>
      <c r="K24" s="46">
        <f>H196</f>
        <v>0</v>
      </c>
      <c r="L24" s="46">
        <f>L196</f>
        <v>0</v>
      </c>
      <c r="M24" s="12"/>
      <c r="N24" s="2"/>
      <c r="O24" s="2"/>
      <c r="P24" s="2"/>
      <c r="Q24" s="2"/>
      <c r="S24" s="33">
        <f>S195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6" t="s">
        <v>118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1"/>
      <c r="N27" s="2"/>
      <c r="O27" s="2"/>
      <c r="P27" s="2"/>
      <c r="Q27" s="2"/>
    </row>
    <row r="28" ht="18" customHeight="1">
      <c r="A28" s="9"/>
      <c r="B28" s="42" t="s">
        <v>119</v>
      </c>
      <c r="C28" s="42" t="s">
        <v>115</v>
      </c>
      <c r="D28" s="42" t="s">
        <v>120</v>
      </c>
      <c r="E28" s="42" t="s">
        <v>116</v>
      </c>
      <c r="F28" s="42" t="s">
        <v>121</v>
      </c>
      <c r="G28" s="43" t="s">
        <v>122</v>
      </c>
      <c r="H28" s="22" t="s">
        <v>123</v>
      </c>
      <c r="I28" s="22" t="s">
        <v>124</v>
      </c>
      <c r="J28" s="22" t="s">
        <v>17</v>
      </c>
      <c r="K28" s="43" t="s">
        <v>125</v>
      </c>
      <c r="L28" s="22" t="s">
        <v>18</v>
      </c>
      <c r="M28" s="79"/>
      <c r="N28" s="2"/>
      <c r="O28" s="2"/>
      <c r="P28" s="2"/>
      <c r="Q28" s="2"/>
    </row>
    <row r="29" ht="40" customHeight="1">
      <c r="A29" s="9"/>
      <c r="B29" s="47" t="s">
        <v>126</v>
      </c>
      <c r="C29" s="1"/>
      <c r="D29" s="1"/>
      <c r="E29" s="1"/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>
      <c r="A30" s="9"/>
      <c r="B30" s="49">
        <v>1</v>
      </c>
      <c r="C30" s="50" t="s">
        <v>170</v>
      </c>
      <c r="D30" s="50" t="s">
        <v>7</v>
      </c>
      <c r="E30" s="50" t="s">
        <v>171</v>
      </c>
      <c r="F30" s="50" t="s">
        <v>7</v>
      </c>
      <c r="G30" s="51" t="s">
        <v>172</v>
      </c>
      <c r="H30" s="52">
        <v>301.04500000000002</v>
      </c>
      <c r="I30" s="24">
        <f>ROUND(0,2)</f>
        <v>0</v>
      </c>
      <c r="J30" s="53">
        <f>ROUND(I30*H30,2)</f>
        <v>0</v>
      </c>
      <c r="K30" s="54">
        <v>0.20999999999999999</v>
      </c>
      <c r="L30" s="55">
        <f>IF(ISNUMBER(K30),ROUND(J30*(K30+1),2),0)</f>
        <v>0</v>
      </c>
      <c r="M30" s="12"/>
      <c r="N30" s="2"/>
      <c r="O30" s="2"/>
      <c r="P30" s="2"/>
      <c r="Q30" s="41">
        <f>IF(ISNUMBER(K30),IF(H30&gt;0,IF(I30&gt;0,J30,0),0),0)</f>
        <v>0</v>
      </c>
      <c r="R30" s="33">
        <f>IF(ISNUMBER(K30)=FALSE,J30,0)</f>
        <v>0</v>
      </c>
    </row>
    <row r="31">
      <c r="A31" s="9"/>
      <c r="B31" s="56" t="s">
        <v>130</v>
      </c>
      <c r="C31" s="1"/>
      <c r="D31" s="1"/>
      <c r="E31" s="57" t="s">
        <v>603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 thickBot="1">
      <c r="A32" s="9"/>
      <c r="B32" s="58" t="s">
        <v>132</v>
      </c>
      <c r="C32" s="29"/>
      <c r="D32" s="29"/>
      <c r="E32" s="59" t="s">
        <v>862</v>
      </c>
      <c r="F32" s="29"/>
      <c r="G32" s="29"/>
      <c r="H32" s="60"/>
      <c r="I32" s="29"/>
      <c r="J32" s="60"/>
      <c r="K32" s="29"/>
      <c r="L32" s="29"/>
      <c r="M32" s="12"/>
      <c r="N32" s="2"/>
      <c r="O32" s="2"/>
      <c r="P32" s="2"/>
      <c r="Q32" s="2"/>
    </row>
    <row r="33" thickTop="1">
      <c r="A33" s="9"/>
      <c r="B33" s="49">
        <v>2</v>
      </c>
      <c r="C33" s="50" t="s">
        <v>178</v>
      </c>
      <c r="D33" s="50" t="s">
        <v>7</v>
      </c>
      <c r="E33" s="50" t="s">
        <v>171</v>
      </c>
      <c r="F33" s="50" t="s">
        <v>7</v>
      </c>
      <c r="G33" s="51" t="s">
        <v>180</v>
      </c>
      <c r="H33" s="61">
        <v>2.1930000000000001</v>
      </c>
      <c r="I33" s="35">
        <f>ROUND(0,2)</f>
        <v>0</v>
      </c>
      <c r="J33" s="62">
        <f>ROUND(I33*H33,2)</f>
        <v>0</v>
      </c>
      <c r="K33" s="63">
        <v>0.20999999999999999</v>
      </c>
      <c r="L33" s="64">
        <f>IF(ISNUMBER(K33),ROUND(J33*(K33+1),2),0)</f>
        <v>0</v>
      </c>
      <c r="M33" s="12"/>
      <c r="N33" s="2"/>
      <c r="O33" s="2"/>
      <c r="P33" s="2"/>
      <c r="Q33" s="41">
        <f>IF(ISNUMBER(K33),IF(H33&gt;0,IF(I33&gt;0,J33,0),0),0)</f>
        <v>0</v>
      </c>
      <c r="R33" s="33">
        <f>IF(ISNUMBER(K33)=FALSE,J33,0)</f>
        <v>0</v>
      </c>
    </row>
    <row r="34">
      <c r="A34" s="9"/>
      <c r="B34" s="56" t="s">
        <v>130</v>
      </c>
      <c r="C34" s="1"/>
      <c r="D34" s="1"/>
      <c r="E34" s="57" t="s">
        <v>651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132</v>
      </c>
      <c r="C35" s="29"/>
      <c r="D35" s="29"/>
      <c r="E35" s="59" t="s">
        <v>863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>
      <c r="A36" s="9"/>
      <c r="B36" s="49">
        <v>3</v>
      </c>
      <c r="C36" s="50" t="s">
        <v>864</v>
      </c>
      <c r="D36" s="50" t="s">
        <v>7</v>
      </c>
      <c r="E36" s="50" t="s">
        <v>865</v>
      </c>
      <c r="F36" s="50" t="s">
        <v>7</v>
      </c>
      <c r="G36" s="51" t="s">
        <v>129</v>
      </c>
      <c r="H36" s="61">
        <v>1</v>
      </c>
      <c r="I36" s="35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1">
        <f>IF(ISNUMBER(K36),IF(H36&gt;0,IF(I36&gt;0,J36,0),0),0)</f>
        <v>0</v>
      </c>
      <c r="R36" s="33">
        <f>IF(ISNUMBER(K36)=FALSE,J36,0)</f>
        <v>0</v>
      </c>
    </row>
    <row r="37">
      <c r="A37" s="9"/>
      <c r="B37" s="56" t="s">
        <v>130</v>
      </c>
      <c r="C37" s="1"/>
      <c r="D37" s="1"/>
      <c r="E37" s="57" t="s">
        <v>866</v>
      </c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 thickBot="1">
      <c r="A38" s="9"/>
      <c r="B38" s="58" t="s">
        <v>132</v>
      </c>
      <c r="C38" s="29"/>
      <c r="D38" s="29"/>
      <c r="E38" s="59" t="s">
        <v>133</v>
      </c>
      <c r="F38" s="29"/>
      <c r="G38" s="29"/>
      <c r="H38" s="60"/>
      <c r="I38" s="29"/>
      <c r="J38" s="60"/>
      <c r="K38" s="29"/>
      <c r="L38" s="29"/>
      <c r="M38" s="12"/>
      <c r="N38" s="2"/>
      <c r="O38" s="2"/>
      <c r="P38" s="2"/>
      <c r="Q38" s="2"/>
    </row>
    <row r="39" thickTop="1">
      <c r="A39" s="9"/>
      <c r="B39" s="49">
        <v>4</v>
      </c>
      <c r="C39" s="50" t="s">
        <v>867</v>
      </c>
      <c r="D39" s="50" t="s">
        <v>7</v>
      </c>
      <c r="E39" s="50" t="s">
        <v>868</v>
      </c>
      <c r="F39" s="50" t="s">
        <v>7</v>
      </c>
      <c r="G39" s="51" t="s">
        <v>129</v>
      </c>
      <c r="H39" s="61">
        <v>1</v>
      </c>
      <c r="I39" s="35">
        <f>ROUND(0,2)</f>
        <v>0</v>
      </c>
      <c r="J39" s="62">
        <f>ROUND(I39*H39,2)</f>
        <v>0</v>
      </c>
      <c r="K39" s="63">
        <v>0.20999999999999999</v>
      </c>
      <c r="L39" s="64">
        <f>IF(ISNUMBER(K39),ROUND(J39*(K39+1),2),0)</f>
        <v>0</v>
      </c>
      <c r="M39" s="12"/>
      <c r="N39" s="2"/>
      <c r="O39" s="2"/>
      <c r="P39" s="2"/>
      <c r="Q39" s="41">
        <f>IF(ISNUMBER(K39),IF(H39&gt;0,IF(I39&gt;0,J39,0),0),0)</f>
        <v>0</v>
      </c>
      <c r="R39" s="33">
        <f>IF(ISNUMBER(K39)=FALSE,J39,0)</f>
        <v>0</v>
      </c>
    </row>
    <row r="40">
      <c r="A40" s="9"/>
      <c r="B40" s="56" t="s">
        <v>130</v>
      </c>
      <c r="C40" s="1"/>
      <c r="D40" s="1"/>
      <c r="E40" s="57" t="s">
        <v>869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 thickBot="1">
      <c r="A41" s="9"/>
      <c r="B41" s="58" t="s">
        <v>132</v>
      </c>
      <c r="C41" s="29"/>
      <c r="D41" s="29"/>
      <c r="E41" s="59" t="s">
        <v>133</v>
      </c>
      <c r="F41" s="29"/>
      <c r="G41" s="29"/>
      <c r="H41" s="60"/>
      <c r="I41" s="29"/>
      <c r="J41" s="60"/>
      <c r="K41" s="29"/>
      <c r="L41" s="29"/>
      <c r="M41" s="12"/>
      <c r="N41" s="2"/>
      <c r="O41" s="2"/>
      <c r="P41" s="2"/>
      <c r="Q41" s="2"/>
    </row>
    <row r="42" thickTop="1" thickBot="1" ht="25" customHeight="1">
      <c r="A42" s="9"/>
      <c r="B42" s="1"/>
      <c r="C42" s="65">
        <v>0</v>
      </c>
      <c r="D42" s="1"/>
      <c r="E42" s="66" t="s">
        <v>117</v>
      </c>
      <c r="F42" s="1"/>
      <c r="G42" s="67" t="s">
        <v>152</v>
      </c>
      <c r="H42" s="68">
        <f>J30+J33+J36+J39</f>
        <v>0</v>
      </c>
      <c r="I42" s="67" t="s">
        <v>153</v>
      </c>
      <c r="J42" s="69">
        <f>(L42-H42)</f>
        <v>0</v>
      </c>
      <c r="K42" s="67" t="s">
        <v>154</v>
      </c>
      <c r="L42" s="70">
        <f>L30+L33+L36+L39</f>
        <v>0</v>
      </c>
      <c r="M42" s="12"/>
      <c r="N42" s="2"/>
      <c r="O42" s="2"/>
      <c r="P42" s="2"/>
      <c r="Q42" s="41">
        <f>0+Q30+Q33+Q36+Q39</f>
        <v>0</v>
      </c>
      <c r="R42" s="33">
        <f>0+R30+R33+R36+R39</f>
        <v>0</v>
      </c>
      <c r="S42" s="71">
        <f>Q42*(1+J42)+R42</f>
        <v>0</v>
      </c>
    </row>
    <row r="43" thickTop="1" thickBot="1" ht="25" customHeight="1">
      <c r="A43" s="9"/>
      <c r="B43" s="72"/>
      <c r="C43" s="72"/>
      <c r="D43" s="72"/>
      <c r="E43" s="73"/>
      <c r="F43" s="72"/>
      <c r="G43" s="74" t="s">
        <v>155</v>
      </c>
      <c r="H43" s="75">
        <f>J30+J33+J36+J39</f>
        <v>0</v>
      </c>
      <c r="I43" s="74" t="s">
        <v>156</v>
      </c>
      <c r="J43" s="76">
        <f>0+J42</f>
        <v>0</v>
      </c>
      <c r="K43" s="74" t="s">
        <v>157</v>
      </c>
      <c r="L43" s="77">
        <f>L30+L33+L36+L39</f>
        <v>0</v>
      </c>
      <c r="M43" s="12"/>
      <c r="N43" s="2"/>
      <c r="O43" s="2"/>
      <c r="P43" s="2"/>
      <c r="Q43" s="2"/>
    </row>
    <row r="44" ht="40" customHeight="1">
      <c r="A44" s="9"/>
      <c r="B44" s="82" t="s">
        <v>197</v>
      </c>
      <c r="C44" s="1"/>
      <c r="D44" s="1"/>
      <c r="E44" s="1"/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>
      <c r="A45" s="9"/>
      <c r="B45" s="49">
        <v>5</v>
      </c>
      <c r="C45" s="50" t="s">
        <v>245</v>
      </c>
      <c r="D45" s="50" t="s">
        <v>7</v>
      </c>
      <c r="E45" s="50" t="s">
        <v>246</v>
      </c>
      <c r="F45" s="50" t="s">
        <v>7</v>
      </c>
      <c r="G45" s="51" t="s">
        <v>172</v>
      </c>
      <c r="H45" s="52">
        <v>1128.9760000000001</v>
      </c>
      <c r="I45" s="24">
        <f>ROUND(0,2)</f>
        <v>0</v>
      </c>
      <c r="J45" s="53">
        <f>ROUND(I45*H45,2)</f>
        <v>0</v>
      </c>
      <c r="K45" s="54">
        <v>0.20999999999999999</v>
      </c>
      <c r="L45" s="55">
        <f>IF(ISNUMBER(K45),ROUND(J45*(K45+1),2),0)</f>
        <v>0</v>
      </c>
      <c r="M45" s="12"/>
      <c r="N45" s="2"/>
      <c r="O45" s="2"/>
      <c r="P45" s="2"/>
      <c r="Q45" s="41">
        <f>IF(ISNUMBER(K45),IF(H45&gt;0,IF(I45&gt;0,J45,0),0),0)</f>
        <v>0</v>
      </c>
      <c r="R45" s="33">
        <f>IF(ISNUMBER(K45)=FALSE,J45,0)</f>
        <v>0</v>
      </c>
    </row>
    <row r="46">
      <c r="A46" s="9"/>
      <c r="B46" s="56" t="s">
        <v>130</v>
      </c>
      <c r="C46" s="1"/>
      <c r="D46" s="1"/>
      <c r="E46" s="57" t="s">
        <v>693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132</v>
      </c>
      <c r="C47" s="29"/>
      <c r="D47" s="29"/>
      <c r="E47" s="59" t="s">
        <v>870</v>
      </c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>
      <c r="A48" s="9"/>
      <c r="B48" s="49">
        <v>6</v>
      </c>
      <c r="C48" s="50" t="s">
        <v>697</v>
      </c>
      <c r="D48" s="50" t="s">
        <v>7</v>
      </c>
      <c r="E48" s="50" t="s">
        <v>698</v>
      </c>
      <c r="F48" s="50" t="s">
        <v>7</v>
      </c>
      <c r="G48" s="51" t="s">
        <v>172</v>
      </c>
      <c r="H48" s="61">
        <v>127.961</v>
      </c>
      <c r="I48" s="35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1">
        <f>IF(ISNUMBER(K48),IF(H48&gt;0,IF(I48&gt;0,J48,0),0),0)</f>
        <v>0</v>
      </c>
      <c r="R48" s="33">
        <f>IF(ISNUMBER(K48)=FALSE,J48,0)</f>
        <v>0</v>
      </c>
    </row>
    <row r="49">
      <c r="A49" s="9"/>
      <c r="B49" s="56" t="s">
        <v>130</v>
      </c>
      <c r="C49" s="1"/>
      <c r="D49" s="1"/>
      <c r="E49" s="57" t="s">
        <v>7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 thickBot="1">
      <c r="A50" s="9"/>
      <c r="B50" s="58" t="s">
        <v>132</v>
      </c>
      <c r="C50" s="29"/>
      <c r="D50" s="29"/>
      <c r="E50" s="59" t="s">
        <v>871</v>
      </c>
      <c r="F50" s="29"/>
      <c r="G50" s="29"/>
      <c r="H50" s="60"/>
      <c r="I50" s="29"/>
      <c r="J50" s="60"/>
      <c r="K50" s="29"/>
      <c r="L50" s="29"/>
      <c r="M50" s="12"/>
      <c r="N50" s="2"/>
      <c r="O50" s="2"/>
      <c r="P50" s="2"/>
      <c r="Q50" s="2"/>
    </row>
    <row r="51" thickTop="1">
      <c r="A51" s="9"/>
      <c r="B51" s="49">
        <v>7</v>
      </c>
      <c r="C51" s="50" t="s">
        <v>607</v>
      </c>
      <c r="D51" s="50" t="s">
        <v>7</v>
      </c>
      <c r="E51" s="50" t="s">
        <v>608</v>
      </c>
      <c r="F51" s="50" t="s">
        <v>7</v>
      </c>
      <c r="G51" s="51" t="s">
        <v>172</v>
      </c>
      <c r="H51" s="61">
        <v>1001.015</v>
      </c>
      <c r="I51" s="35">
        <f>ROUND(0,2)</f>
        <v>0</v>
      </c>
      <c r="J51" s="62">
        <f>ROUND(I51*H51,2)</f>
        <v>0</v>
      </c>
      <c r="K51" s="63">
        <v>0.20999999999999999</v>
      </c>
      <c r="L51" s="64">
        <f>IF(ISNUMBER(K51),ROUND(J51*(K51+1),2),0)</f>
        <v>0</v>
      </c>
      <c r="M51" s="12"/>
      <c r="N51" s="2"/>
      <c r="O51" s="2"/>
      <c r="P51" s="2"/>
      <c r="Q51" s="41">
        <f>IF(ISNUMBER(K51),IF(H51&gt;0,IF(I51&gt;0,J51,0),0),0)</f>
        <v>0</v>
      </c>
      <c r="R51" s="33">
        <f>IF(ISNUMBER(K51)=FALSE,J51,0)</f>
        <v>0</v>
      </c>
    </row>
    <row r="52">
      <c r="A52" s="9"/>
      <c r="B52" s="56" t="s">
        <v>130</v>
      </c>
      <c r="C52" s="1"/>
      <c r="D52" s="1"/>
      <c r="E52" s="57" t="s">
        <v>7</v>
      </c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 thickBot="1">
      <c r="A53" s="9"/>
      <c r="B53" s="58" t="s">
        <v>132</v>
      </c>
      <c r="C53" s="29"/>
      <c r="D53" s="29"/>
      <c r="E53" s="59" t="s">
        <v>872</v>
      </c>
      <c r="F53" s="29"/>
      <c r="G53" s="29"/>
      <c r="H53" s="60"/>
      <c r="I53" s="29"/>
      <c r="J53" s="60"/>
      <c r="K53" s="29"/>
      <c r="L53" s="29"/>
      <c r="M53" s="12"/>
      <c r="N53" s="2"/>
      <c r="O53" s="2"/>
      <c r="P53" s="2"/>
      <c r="Q53" s="2"/>
    </row>
    <row r="54" thickTop="1">
      <c r="A54" s="9"/>
      <c r="B54" s="49">
        <v>8</v>
      </c>
      <c r="C54" s="50" t="s">
        <v>610</v>
      </c>
      <c r="D54" s="50" t="s">
        <v>7</v>
      </c>
      <c r="E54" s="50" t="s">
        <v>611</v>
      </c>
      <c r="F54" s="50" t="s">
        <v>7</v>
      </c>
      <c r="G54" s="51" t="s">
        <v>172</v>
      </c>
      <c r="H54" s="61">
        <v>429.00599999999997</v>
      </c>
      <c r="I54" s="35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1">
        <f>IF(ISNUMBER(K54),IF(H54&gt;0,IF(I54&gt;0,J54,0),0),0)</f>
        <v>0</v>
      </c>
      <c r="R54" s="33">
        <f>IF(ISNUMBER(K54)=FALSE,J54,0)</f>
        <v>0</v>
      </c>
    </row>
    <row r="55">
      <c r="A55" s="9"/>
      <c r="B55" s="56" t="s">
        <v>130</v>
      </c>
      <c r="C55" s="1"/>
      <c r="D55" s="1"/>
      <c r="E55" s="57" t="s">
        <v>7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 thickBot="1">
      <c r="A56" s="9"/>
      <c r="B56" s="58" t="s">
        <v>132</v>
      </c>
      <c r="C56" s="29"/>
      <c r="D56" s="29"/>
      <c r="E56" s="59" t="s">
        <v>873</v>
      </c>
      <c r="F56" s="29"/>
      <c r="G56" s="29"/>
      <c r="H56" s="60"/>
      <c r="I56" s="29"/>
      <c r="J56" s="60"/>
      <c r="K56" s="29"/>
      <c r="L56" s="29"/>
      <c r="M56" s="12"/>
      <c r="N56" s="2"/>
      <c r="O56" s="2"/>
      <c r="P56" s="2"/>
      <c r="Q56" s="2"/>
    </row>
    <row r="57" thickTop="1">
      <c r="A57" s="9"/>
      <c r="B57" s="49">
        <v>9</v>
      </c>
      <c r="C57" s="50" t="s">
        <v>257</v>
      </c>
      <c r="D57" s="50" t="s">
        <v>7</v>
      </c>
      <c r="E57" s="50" t="s">
        <v>258</v>
      </c>
      <c r="F57" s="50" t="s">
        <v>7</v>
      </c>
      <c r="G57" s="51" t="s">
        <v>172</v>
      </c>
      <c r="H57" s="61">
        <v>1430.021</v>
      </c>
      <c r="I57" s="35">
        <f>ROUND(0,2)</f>
        <v>0</v>
      </c>
      <c r="J57" s="62">
        <f>ROUND(I57*H57,2)</f>
        <v>0</v>
      </c>
      <c r="K57" s="63">
        <v>0.20999999999999999</v>
      </c>
      <c r="L57" s="64">
        <f>IF(ISNUMBER(K57),ROUND(J57*(K57+1),2),0)</f>
        <v>0</v>
      </c>
      <c r="M57" s="12"/>
      <c r="N57" s="2"/>
      <c r="O57" s="2"/>
      <c r="P57" s="2"/>
      <c r="Q57" s="41">
        <f>IF(ISNUMBER(K57),IF(H57&gt;0,IF(I57&gt;0,J57,0),0),0)</f>
        <v>0</v>
      </c>
      <c r="R57" s="33">
        <f>IF(ISNUMBER(K57)=FALSE,J57,0)</f>
        <v>0</v>
      </c>
    </row>
    <row r="58">
      <c r="A58" s="9"/>
      <c r="B58" s="56" t="s">
        <v>130</v>
      </c>
      <c r="C58" s="1"/>
      <c r="D58" s="1"/>
      <c r="E58" s="57" t="s">
        <v>7</v>
      </c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 thickBot="1">
      <c r="A59" s="9"/>
      <c r="B59" s="58" t="s">
        <v>132</v>
      </c>
      <c r="C59" s="29"/>
      <c r="D59" s="29"/>
      <c r="E59" s="59" t="s">
        <v>874</v>
      </c>
      <c r="F59" s="29"/>
      <c r="G59" s="29"/>
      <c r="H59" s="60"/>
      <c r="I59" s="29"/>
      <c r="J59" s="60"/>
      <c r="K59" s="29"/>
      <c r="L59" s="29"/>
      <c r="M59" s="12"/>
      <c r="N59" s="2"/>
      <c r="O59" s="2"/>
      <c r="P59" s="2"/>
      <c r="Q59" s="2"/>
    </row>
    <row r="60" thickTop="1">
      <c r="A60" s="9"/>
      <c r="B60" s="49">
        <v>10</v>
      </c>
      <c r="C60" s="50" t="s">
        <v>614</v>
      </c>
      <c r="D60" s="50" t="s">
        <v>7</v>
      </c>
      <c r="E60" s="50" t="s">
        <v>615</v>
      </c>
      <c r="F60" s="50" t="s">
        <v>7</v>
      </c>
      <c r="G60" s="51" t="s">
        <v>172</v>
      </c>
      <c r="H60" s="61">
        <v>1128.9760000000001</v>
      </c>
      <c r="I60" s="35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1">
        <f>IF(ISNUMBER(K60),IF(H60&gt;0,IF(I60&gt;0,J60,0),0),0)</f>
        <v>0</v>
      </c>
      <c r="R60" s="33">
        <f>IF(ISNUMBER(K60)=FALSE,J60,0)</f>
        <v>0</v>
      </c>
    </row>
    <row r="61">
      <c r="A61" s="9"/>
      <c r="B61" s="56" t="s">
        <v>130</v>
      </c>
      <c r="C61" s="1"/>
      <c r="D61" s="1"/>
      <c r="E61" s="57" t="s">
        <v>7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 thickBot="1">
      <c r="A62" s="9"/>
      <c r="B62" s="58" t="s">
        <v>132</v>
      </c>
      <c r="C62" s="29"/>
      <c r="D62" s="29"/>
      <c r="E62" s="59" t="s">
        <v>875</v>
      </c>
      <c r="F62" s="29"/>
      <c r="G62" s="29"/>
      <c r="H62" s="60"/>
      <c r="I62" s="29"/>
      <c r="J62" s="60"/>
      <c r="K62" s="29"/>
      <c r="L62" s="29"/>
      <c r="M62" s="12"/>
      <c r="N62" s="2"/>
      <c r="O62" s="2"/>
      <c r="P62" s="2"/>
      <c r="Q62" s="2"/>
    </row>
    <row r="63" thickTop="1">
      <c r="A63" s="9"/>
      <c r="B63" s="49">
        <v>11</v>
      </c>
      <c r="C63" s="50" t="s">
        <v>617</v>
      </c>
      <c r="D63" s="50" t="s">
        <v>7</v>
      </c>
      <c r="E63" s="50" t="s">
        <v>618</v>
      </c>
      <c r="F63" s="50" t="s">
        <v>7</v>
      </c>
      <c r="G63" s="51" t="s">
        <v>172</v>
      </c>
      <c r="H63" s="61">
        <v>237.25</v>
      </c>
      <c r="I63" s="35">
        <f>ROUND(0,2)</f>
        <v>0</v>
      </c>
      <c r="J63" s="62">
        <f>ROUND(I63*H63,2)</f>
        <v>0</v>
      </c>
      <c r="K63" s="63">
        <v>0.20999999999999999</v>
      </c>
      <c r="L63" s="64">
        <f>IF(ISNUMBER(K63),ROUND(J63*(K63+1),2),0)</f>
        <v>0</v>
      </c>
      <c r="M63" s="12"/>
      <c r="N63" s="2"/>
      <c r="O63" s="2"/>
      <c r="P63" s="2"/>
      <c r="Q63" s="41">
        <f>IF(ISNUMBER(K63),IF(H63&gt;0,IF(I63&gt;0,J63,0),0),0)</f>
        <v>0</v>
      </c>
      <c r="R63" s="33">
        <f>IF(ISNUMBER(K63)=FALSE,J63,0)</f>
        <v>0</v>
      </c>
    </row>
    <row r="64">
      <c r="A64" s="9"/>
      <c r="B64" s="56" t="s">
        <v>130</v>
      </c>
      <c r="C64" s="1"/>
      <c r="D64" s="1"/>
      <c r="E64" s="57" t="s">
        <v>619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 thickBot="1">
      <c r="A65" s="9"/>
      <c r="B65" s="58" t="s">
        <v>132</v>
      </c>
      <c r="C65" s="29"/>
      <c r="D65" s="29"/>
      <c r="E65" s="59" t="s">
        <v>876</v>
      </c>
      <c r="F65" s="29"/>
      <c r="G65" s="29"/>
      <c r="H65" s="60"/>
      <c r="I65" s="29"/>
      <c r="J65" s="60"/>
      <c r="K65" s="29"/>
      <c r="L65" s="29"/>
      <c r="M65" s="12"/>
      <c r="N65" s="2"/>
      <c r="O65" s="2"/>
      <c r="P65" s="2"/>
      <c r="Q65" s="2"/>
    </row>
    <row r="66" thickTop="1" thickBot="1" ht="25" customHeight="1">
      <c r="A66" s="9"/>
      <c r="B66" s="1"/>
      <c r="C66" s="65">
        <v>1</v>
      </c>
      <c r="D66" s="1"/>
      <c r="E66" s="66" t="s">
        <v>165</v>
      </c>
      <c r="F66" s="1"/>
      <c r="G66" s="67" t="s">
        <v>152</v>
      </c>
      <c r="H66" s="68">
        <f>J45+J48+J51+J54+J57+J60+J63</f>
        <v>0</v>
      </c>
      <c r="I66" s="67" t="s">
        <v>153</v>
      </c>
      <c r="J66" s="69">
        <f>(L66-H66)</f>
        <v>0</v>
      </c>
      <c r="K66" s="67" t="s">
        <v>154</v>
      </c>
      <c r="L66" s="70">
        <f>L45+L48+L51+L54+L57+L60+L63</f>
        <v>0</v>
      </c>
      <c r="M66" s="12"/>
      <c r="N66" s="2"/>
      <c r="O66" s="2"/>
      <c r="P66" s="2"/>
      <c r="Q66" s="41">
        <f>0+Q45+Q48+Q51+Q54+Q57+Q60+Q63</f>
        <v>0</v>
      </c>
      <c r="R66" s="33">
        <f>0+R45+R48+R51+R54+R57+R60+R63</f>
        <v>0</v>
      </c>
      <c r="S66" s="71">
        <f>Q66*(1+J66)+R66</f>
        <v>0</v>
      </c>
    </row>
    <row r="67" thickTop="1" thickBot="1" ht="25" customHeight="1">
      <c r="A67" s="9"/>
      <c r="B67" s="72"/>
      <c r="C67" s="72"/>
      <c r="D67" s="72"/>
      <c r="E67" s="73"/>
      <c r="F67" s="72"/>
      <c r="G67" s="74" t="s">
        <v>155</v>
      </c>
      <c r="H67" s="75">
        <f>J45+J48+J51+J54+J57+J60+J63</f>
        <v>0</v>
      </c>
      <c r="I67" s="74" t="s">
        <v>156</v>
      </c>
      <c r="J67" s="76">
        <f>0+J66</f>
        <v>0</v>
      </c>
      <c r="K67" s="74" t="s">
        <v>157</v>
      </c>
      <c r="L67" s="77">
        <f>L45+L48+L51+L54+L57+L60+L63</f>
        <v>0</v>
      </c>
      <c r="M67" s="12"/>
      <c r="N67" s="2"/>
      <c r="O67" s="2"/>
      <c r="P67" s="2"/>
      <c r="Q67" s="2"/>
    </row>
    <row r="68" ht="40" customHeight="1">
      <c r="A68" s="9"/>
      <c r="B68" s="82" t="s">
        <v>621</v>
      </c>
      <c r="C68" s="1"/>
      <c r="D68" s="1"/>
      <c r="E68" s="1"/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>
      <c r="A69" s="9"/>
      <c r="B69" s="49">
        <v>12</v>
      </c>
      <c r="C69" s="50" t="s">
        <v>877</v>
      </c>
      <c r="D69" s="50" t="s">
        <v>7</v>
      </c>
      <c r="E69" s="50" t="s">
        <v>878</v>
      </c>
      <c r="F69" s="50" t="s">
        <v>7</v>
      </c>
      <c r="G69" s="51" t="s">
        <v>172</v>
      </c>
      <c r="H69" s="52">
        <v>4.6799999999999997</v>
      </c>
      <c r="I69" s="24">
        <f>ROUND(0,2)</f>
        <v>0</v>
      </c>
      <c r="J69" s="53">
        <f>ROUND(I69*H69,2)</f>
        <v>0</v>
      </c>
      <c r="K69" s="54">
        <v>0.20999999999999999</v>
      </c>
      <c r="L69" s="55">
        <f>IF(ISNUMBER(K69),ROUND(J69*(K69+1),2),0)</f>
        <v>0</v>
      </c>
      <c r="M69" s="12"/>
      <c r="N69" s="2"/>
      <c r="O69" s="2"/>
      <c r="P69" s="2"/>
      <c r="Q69" s="41">
        <f>IF(ISNUMBER(K69),IF(H69&gt;0,IF(I69&gt;0,J69,0),0),0)</f>
        <v>0</v>
      </c>
      <c r="R69" s="33">
        <f>IF(ISNUMBER(K69)=FALSE,J69,0)</f>
        <v>0</v>
      </c>
    </row>
    <row r="70">
      <c r="A70" s="9"/>
      <c r="B70" s="56" t="s">
        <v>130</v>
      </c>
      <c r="C70" s="1"/>
      <c r="D70" s="1"/>
      <c r="E70" s="57" t="s">
        <v>879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 thickBot="1">
      <c r="A71" s="9"/>
      <c r="B71" s="58" t="s">
        <v>132</v>
      </c>
      <c r="C71" s="29"/>
      <c r="D71" s="29"/>
      <c r="E71" s="59" t="s">
        <v>880</v>
      </c>
      <c r="F71" s="29"/>
      <c r="G71" s="29"/>
      <c r="H71" s="60"/>
      <c r="I71" s="29"/>
      <c r="J71" s="60"/>
      <c r="K71" s="29"/>
      <c r="L71" s="29"/>
      <c r="M71" s="12"/>
      <c r="N71" s="2"/>
      <c r="O71" s="2"/>
      <c r="P71" s="2"/>
      <c r="Q71" s="2"/>
    </row>
    <row r="72" thickTop="1">
      <c r="A72" s="9"/>
      <c r="B72" s="49">
        <v>13</v>
      </c>
      <c r="C72" s="50" t="s">
        <v>622</v>
      </c>
      <c r="D72" s="50" t="s">
        <v>7</v>
      </c>
      <c r="E72" s="50" t="s">
        <v>623</v>
      </c>
      <c r="F72" s="50" t="s">
        <v>7</v>
      </c>
      <c r="G72" s="51" t="s">
        <v>172</v>
      </c>
      <c r="H72" s="61">
        <v>58.021999999999998</v>
      </c>
      <c r="I72" s="35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1">
        <f>IF(ISNUMBER(K72),IF(H72&gt;0,IF(I72&gt;0,J72,0),0),0)</f>
        <v>0</v>
      </c>
      <c r="R72" s="33">
        <f>IF(ISNUMBER(K72)=FALSE,J72,0)</f>
        <v>0</v>
      </c>
    </row>
    <row r="73">
      <c r="A73" s="9"/>
      <c r="B73" s="56" t="s">
        <v>130</v>
      </c>
      <c r="C73" s="1"/>
      <c r="D73" s="1"/>
      <c r="E73" s="57" t="s">
        <v>7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 thickBot="1">
      <c r="A74" s="9"/>
      <c r="B74" s="58" t="s">
        <v>132</v>
      </c>
      <c r="C74" s="29"/>
      <c r="D74" s="29"/>
      <c r="E74" s="59" t="s">
        <v>881</v>
      </c>
      <c r="F74" s="29"/>
      <c r="G74" s="29"/>
      <c r="H74" s="60"/>
      <c r="I74" s="29"/>
      <c r="J74" s="60"/>
      <c r="K74" s="29"/>
      <c r="L74" s="29"/>
      <c r="M74" s="12"/>
      <c r="N74" s="2"/>
      <c r="O74" s="2"/>
      <c r="P74" s="2"/>
      <c r="Q74" s="2"/>
    </row>
    <row r="75" thickTop="1" thickBot="1" ht="25" customHeight="1">
      <c r="A75" s="9"/>
      <c r="B75" s="1"/>
      <c r="C75" s="65">
        <v>4</v>
      </c>
      <c r="D75" s="1"/>
      <c r="E75" s="66" t="s">
        <v>602</v>
      </c>
      <c r="F75" s="1"/>
      <c r="G75" s="67" t="s">
        <v>152</v>
      </c>
      <c r="H75" s="68">
        <f>J69+J72</f>
        <v>0</v>
      </c>
      <c r="I75" s="67" t="s">
        <v>153</v>
      </c>
      <c r="J75" s="69">
        <f>(L75-H75)</f>
        <v>0</v>
      </c>
      <c r="K75" s="67" t="s">
        <v>154</v>
      </c>
      <c r="L75" s="70">
        <f>L69+L72</f>
        <v>0</v>
      </c>
      <c r="M75" s="12"/>
      <c r="N75" s="2"/>
      <c r="O75" s="2"/>
      <c r="P75" s="2"/>
      <c r="Q75" s="41">
        <f>0+Q69+Q72</f>
        <v>0</v>
      </c>
      <c r="R75" s="33">
        <f>0+R69+R72</f>
        <v>0</v>
      </c>
      <c r="S75" s="71">
        <f>Q75*(1+J75)+R75</f>
        <v>0</v>
      </c>
    </row>
    <row r="76" thickTop="1" thickBot="1" ht="25" customHeight="1">
      <c r="A76" s="9"/>
      <c r="B76" s="72"/>
      <c r="C76" s="72"/>
      <c r="D76" s="72"/>
      <c r="E76" s="73"/>
      <c r="F76" s="72"/>
      <c r="G76" s="74" t="s">
        <v>155</v>
      </c>
      <c r="H76" s="75">
        <f>J69+J72</f>
        <v>0</v>
      </c>
      <c r="I76" s="74" t="s">
        <v>156</v>
      </c>
      <c r="J76" s="76">
        <f>0+J75</f>
        <v>0</v>
      </c>
      <c r="K76" s="74" t="s">
        <v>157</v>
      </c>
      <c r="L76" s="77">
        <f>L69+L72</f>
        <v>0</v>
      </c>
      <c r="M76" s="12"/>
      <c r="N76" s="2"/>
      <c r="O76" s="2"/>
      <c r="P76" s="2"/>
      <c r="Q76" s="2"/>
    </row>
    <row r="77" ht="40" customHeight="1">
      <c r="A77" s="9"/>
      <c r="B77" s="82" t="s">
        <v>336</v>
      </c>
      <c r="C77" s="1"/>
      <c r="D77" s="1"/>
      <c r="E77" s="1"/>
      <c r="F77" s="1"/>
      <c r="G77" s="1"/>
      <c r="H77" s="48"/>
      <c r="I77" s="1"/>
      <c r="J77" s="48"/>
      <c r="K77" s="1"/>
      <c r="L77" s="1"/>
      <c r="M77" s="12"/>
      <c r="N77" s="2"/>
      <c r="O77" s="2"/>
      <c r="P77" s="2"/>
      <c r="Q77" s="2"/>
    </row>
    <row r="78">
      <c r="A78" s="9"/>
      <c r="B78" s="49">
        <v>14</v>
      </c>
      <c r="C78" s="50" t="s">
        <v>882</v>
      </c>
      <c r="D78" s="50" t="s">
        <v>7</v>
      </c>
      <c r="E78" s="50" t="s">
        <v>883</v>
      </c>
      <c r="F78" s="50" t="s">
        <v>7</v>
      </c>
      <c r="G78" s="51" t="s">
        <v>736</v>
      </c>
      <c r="H78" s="52">
        <v>2</v>
      </c>
      <c r="I78" s="24">
        <f>ROUND(0,2)</f>
        <v>0</v>
      </c>
      <c r="J78" s="53">
        <f>ROUND(I78*H78,2)</f>
        <v>0</v>
      </c>
      <c r="K78" s="54">
        <v>0.20999999999999999</v>
      </c>
      <c r="L78" s="55">
        <f>IF(ISNUMBER(K78),ROUND(J78*(K78+1),2),0)</f>
        <v>0</v>
      </c>
      <c r="M78" s="12"/>
      <c r="N78" s="2"/>
      <c r="O78" s="2"/>
      <c r="P78" s="2"/>
      <c r="Q78" s="41">
        <f>IF(ISNUMBER(K78),IF(H78&gt;0,IF(I78&gt;0,J78,0),0),0)</f>
        <v>0</v>
      </c>
      <c r="R78" s="33">
        <f>IF(ISNUMBER(K78)=FALSE,J78,0)</f>
        <v>0</v>
      </c>
    </row>
    <row r="79">
      <c r="A79" s="9"/>
      <c r="B79" s="56" t="s">
        <v>130</v>
      </c>
      <c r="C79" s="1"/>
      <c r="D79" s="1"/>
      <c r="E79" s="57" t="s">
        <v>884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 thickBot="1">
      <c r="A80" s="9"/>
      <c r="B80" s="58" t="s">
        <v>132</v>
      </c>
      <c r="C80" s="29"/>
      <c r="D80" s="29"/>
      <c r="E80" s="59" t="s">
        <v>885</v>
      </c>
      <c r="F80" s="29"/>
      <c r="G80" s="29"/>
      <c r="H80" s="60"/>
      <c r="I80" s="29"/>
      <c r="J80" s="60"/>
      <c r="K80" s="29"/>
      <c r="L80" s="29"/>
      <c r="M80" s="12"/>
      <c r="N80" s="2"/>
      <c r="O80" s="2"/>
      <c r="P80" s="2"/>
      <c r="Q80" s="2"/>
    </row>
    <row r="81" thickTop="1">
      <c r="A81" s="9"/>
      <c r="B81" s="49">
        <v>15</v>
      </c>
      <c r="C81" s="50" t="s">
        <v>886</v>
      </c>
      <c r="D81" s="50" t="s">
        <v>7</v>
      </c>
      <c r="E81" s="50" t="s">
        <v>887</v>
      </c>
      <c r="F81" s="50" t="s">
        <v>7</v>
      </c>
      <c r="G81" s="51" t="s">
        <v>736</v>
      </c>
      <c r="H81" s="61">
        <v>3</v>
      </c>
      <c r="I81" s="35">
        <f>ROUND(0,2)</f>
        <v>0</v>
      </c>
      <c r="J81" s="62">
        <f>ROUND(I81*H81,2)</f>
        <v>0</v>
      </c>
      <c r="K81" s="63">
        <v>0.20999999999999999</v>
      </c>
      <c r="L81" s="64">
        <f>IF(ISNUMBER(K81),ROUND(J81*(K81+1),2),0)</f>
        <v>0</v>
      </c>
      <c r="M81" s="12"/>
      <c r="N81" s="2"/>
      <c r="O81" s="2"/>
      <c r="P81" s="2"/>
      <c r="Q81" s="41">
        <f>IF(ISNUMBER(K81),IF(H81&gt;0,IF(I81&gt;0,J81,0),0),0)</f>
        <v>0</v>
      </c>
      <c r="R81" s="33">
        <f>IF(ISNUMBER(K81)=FALSE,J81,0)</f>
        <v>0</v>
      </c>
    </row>
    <row r="82">
      <c r="A82" s="9"/>
      <c r="B82" s="56" t="s">
        <v>130</v>
      </c>
      <c r="C82" s="1"/>
      <c r="D82" s="1"/>
      <c r="E82" s="57" t="s">
        <v>888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 thickBot="1">
      <c r="A83" s="9"/>
      <c r="B83" s="58" t="s">
        <v>132</v>
      </c>
      <c r="C83" s="29"/>
      <c r="D83" s="29"/>
      <c r="E83" s="59" t="s">
        <v>889</v>
      </c>
      <c r="F83" s="29"/>
      <c r="G83" s="29"/>
      <c r="H83" s="60"/>
      <c r="I83" s="29"/>
      <c r="J83" s="60"/>
      <c r="K83" s="29"/>
      <c r="L83" s="29"/>
      <c r="M83" s="12"/>
      <c r="N83" s="2"/>
      <c r="O83" s="2"/>
      <c r="P83" s="2"/>
      <c r="Q83" s="2"/>
    </row>
    <row r="84" thickTop="1">
      <c r="A84" s="9"/>
      <c r="B84" s="49">
        <v>16</v>
      </c>
      <c r="C84" s="50" t="s">
        <v>890</v>
      </c>
      <c r="D84" s="50" t="s">
        <v>7</v>
      </c>
      <c r="E84" s="50" t="s">
        <v>891</v>
      </c>
      <c r="F84" s="50" t="s">
        <v>7</v>
      </c>
      <c r="G84" s="51" t="s">
        <v>736</v>
      </c>
      <c r="H84" s="61">
        <v>6</v>
      </c>
      <c r="I84" s="35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1">
        <f>IF(ISNUMBER(K84),IF(H84&gt;0,IF(I84&gt;0,J84,0),0),0)</f>
        <v>0</v>
      </c>
      <c r="R84" s="33">
        <f>IF(ISNUMBER(K84)=FALSE,J84,0)</f>
        <v>0</v>
      </c>
    </row>
    <row r="85">
      <c r="A85" s="9"/>
      <c r="B85" s="56" t="s">
        <v>130</v>
      </c>
      <c r="C85" s="1"/>
      <c r="D85" s="1"/>
      <c r="E85" s="57" t="s">
        <v>892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 thickBot="1">
      <c r="A86" s="9"/>
      <c r="B86" s="58" t="s">
        <v>132</v>
      </c>
      <c r="C86" s="29"/>
      <c r="D86" s="29"/>
      <c r="E86" s="59" t="s">
        <v>893</v>
      </c>
      <c r="F86" s="29"/>
      <c r="G86" s="29"/>
      <c r="H86" s="60"/>
      <c r="I86" s="29"/>
      <c r="J86" s="60"/>
      <c r="K86" s="29"/>
      <c r="L86" s="29"/>
      <c r="M86" s="12"/>
      <c r="N86" s="2"/>
      <c r="O86" s="2"/>
      <c r="P86" s="2"/>
      <c r="Q86" s="2"/>
    </row>
    <row r="87" thickTop="1">
      <c r="A87" s="9"/>
      <c r="B87" s="49">
        <v>17</v>
      </c>
      <c r="C87" s="50" t="s">
        <v>894</v>
      </c>
      <c r="D87" s="50" t="s">
        <v>7</v>
      </c>
      <c r="E87" s="50" t="s">
        <v>895</v>
      </c>
      <c r="F87" s="50" t="s">
        <v>7</v>
      </c>
      <c r="G87" s="51" t="s">
        <v>736</v>
      </c>
      <c r="H87" s="61">
        <v>1</v>
      </c>
      <c r="I87" s="35">
        <f>ROUND(0,2)</f>
        <v>0</v>
      </c>
      <c r="J87" s="62">
        <f>ROUND(I87*H87,2)</f>
        <v>0</v>
      </c>
      <c r="K87" s="63">
        <v>0.20999999999999999</v>
      </c>
      <c r="L87" s="64">
        <f>IF(ISNUMBER(K87),ROUND(J87*(K87+1),2),0)</f>
        <v>0</v>
      </c>
      <c r="M87" s="12"/>
      <c r="N87" s="2"/>
      <c r="O87" s="2"/>
      <c r="P87" s="2"/>
      <c r="Q87" s="41">
        <f>IF(ISNUMBER(K87),IF(H87&gt;0,IF(I87&gt;0,J87,0),0),0)</f>
        <v>0</v>
      </c>
      <c r="R87" s="33">
        <f>IF(ISNUMBER(K87)=FALSE,J87,0)</f>
        <v>0</v>
      </c>
    </row>
    <row r="88">
      <c r="A88" s="9"/>
      <c r="B88" s="56" t="s">
        <v>130</v>
      </c>
      <c r="C88" s="1"/>
      <c r="D88" s="1"/>
      <c r="E88" s="57" t="s">
        <v>896</v>
      </c>
      <c r="F88" s="1"/>
      <c r="G88" s="1"/>
      <c r="H88" s="48"/>
      <c r="I88" s="1"/>
      <c r="J88" s="48"/>
      <c r="K88" s="1"/>
      <c r="L88" s="1"/>
      <c r="M88" s="12"/>
      <c r="N88" s="2"/>
      <c r="O88" s="2"/>
      <c r="P88" s="2"/>
      <c r="Q88" s="2"/>
    </row>
    <row r="89" thickBot="1">
      <c r="A89" s="9"/>
      <c r="B89" s="58" t="s">
        <v>132</v>
      </c>
      <c r="C89" s="29"/>
      <c r="D89" s="29"/>
      <c r="E89" s="59" t="s">
        <v>897</v>
      </c>
      <c r="F89" s="29"/>
      <c r="G89" s="29"/>
      <c r="H89" s="60"/>
      <c r="I89" s="29"/>
      <c r="J89" s="60"/>
      <c r="K89" s="29"/>
      <c r="L89" s="29"/>
      <c r="M89" s="12"/>
      <c r="N89" s="2"/>
      <c r="O89" s="2"/>
      <c r="P89" s="2"/>
      <c r="Q89" s="2"/>
    </row>
    <row r="90" thickTop="1">
      <c r="A90" s="9"/>
      <c r="B90" s="49">
        <v>18</v>
      </c>
      <c r="C90" s="50" t="s">
        <v>898</v>
      </c>
      <c r="D90" s="50" t="s">
        <v>7</v>
      </c>
      <c r="E90" s="50" t="s">
        <v>895</v>
      </c>
      <c r="F90" s="50" t="s">
        <v>7</v>
      </c>
      <c r="G90" s="51" t="s">
        <v>736</v>
      </c>
      <c r="H90" s="61">
        <v>4</v>
      </c>
      <c r="I90" s="35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1">
        <f>IF(ISNUMBER(K90),IF(H90&gt;0,IF(I90&gt;0,J90,0),0),0)</f>
        <v>0</v>
      </c>
      <c r="R90" s="33">
        <f>IF(ISNUMBER(K90)=FALSE,J90,0)</f>
        <v>0</v>
      </c>
    </row>
    <row r="91">
      <c r="A91" s="9"/>
      <c r="B91" s="56" t="s">
        <v>130</v>
      </c>
      <c r="C91" s="1"/>
      <c r="D91" s="1"/>
      <c r="E91" s="57" t="s">
        <v>899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 thickBot="1">
      <c r="A92" s="9"/>
      <c r="B92" s="58" t="s">
        <v>132</v>
      </c>
      <c r="C92" s="29"/>
      <c r="D92" s="29"/>
      <c r="E92" s="59" t="s">
        <v>900</v>
      </c>
      <c r="F92" s="29"/>
      <c r="G92" s="29"/>
      <c r="H92" s="60"/>
      <c r="I92" s="29"/>
      <c r="J92" s="60"/>
      <c r="K92" s="29"/>
      <c r="L92" s="29"/>
      <c r="M92" s="12"/>
      <c r="N92" s="2"/>
      <c r="O92" s="2"/>
      <c r="P92" s="2"/>
      <c r="Q92" s="2"/>
    </row>
    <row r="93" thickTop="1">
      <c r="A93" s="9"/>
      <c r="B93" s="49">
        <v>19</v>
      </c>
      <c r="C93" s="50" t="s">
        <v>901</v>
      </c>
      <c r="D93" s="50" t="s">
        <v>7</v>
      </c>
      <c r="E93" s="50" t="s">
        <v>895</v>
      </c>
      <c r="F93" s="50" t="s">
        <v>7</v>
      </c>
      <c r="G93" s="51" t="s">
        <v>736</v>
      </c>
      <c r="H93" s="61">
        <v>1</v>
      </c>
      <c r="I93" s="35">
        <f>ROUND(0,2)</f>
        <v>0</v>
      </c>
      <c r="J93" s="62">
        <f>ROUND(I93*H93,2)</f>
        <v>0</v>
      </c>
      <c r="K93" s="63">
        <v>0.20999999999999999</v>
      </c>
      <c r="L93" s="64">
        <f>IF(ISNUMBER(K93),ROUND(J93*(K93+1),2),0)</f>
        <v>0</v>
      </c>
      <c r="M93" s="12"/>
      <c r="N93" s="2"/>
      <c r="O93" s="2"/>
      <c r="P93" s="2"/>
      <c r="Q93" s="41">
        <f>IF(ISNUMBER(K93),IF(H93&gt;0,IF(I93&gt;0,J93,0),0),0)</f>
        <v>0</v>
      </c>
      <c r="R93" s="33">
        <f>IF(ISNUMBER(K93)=FALSE,J93,0)</f>
        <v>0</v>
      </c>
    </row>
    <row r="94">
      <c r="A94" s="9"/>
      <c r="B94" s="56" t="s">
        <v>130</v>
      </c>
      <c r="C94" s="1"/>
      <c r="D94" s="1"/>
      <c r="E94" s="57" t="s">
        <v>902</v>
      </c>
      <c r="F94" s="1"/>
      <c r="G94" s="1"/>
      <c r="H94" s="48"/>
      <c r="I94" s="1"/>
      <c r="J94" s="48"/>
      <c r="K94" s="1"/>
      <c r="L94" s="1"/>
      <c r="M94" s="12"/>
      <c r="N94" s="2"/>
      <c r="O94" s="2"/>
      <c r="P94" s="2"/>
      <c r="Q94" s="2"/>
    </row>
    <row r="95" thickBot="1">
      <c r="A95" s="9"/>
      <c r="B95" s="58" t="s">
        <v>132</v>
      </c>
      <c r="C95" s="29"/>
      <c r="D95" s="29"/>
      <c r="E95" s="59" t="s">
        <v>897</v>
      </c>
      <c r="F95" s="29"/>
      <c r="G95" s="29"/>
      <c r="H95" s="60"/>
      <c r="I95" s="29"/>
      <c r="J95" s="60"/>
      <c r="K95" s="29"/>
      <c r="L95" s="29"/>
      <c r="M95" s="12"/>
      <c r="N95" s="2"/>
      <c r="O95" s="2"/>
      <c r="P95" s="2"/>
      <c r="Q95" s="2"/>
    </row>
    <row r="96" thickTop="1">
      <c r="A96" s="9"/>
      <c r="B96" s="49">
        <v>20</v>
      </c>
      <c r="C96" s="50" t="s">
        <v>903</v>
      </c>
      <c r="D96" s="50" t="s">
        <v>7</v>
      </c>
      <c r="E96" s="50" t="s">
        <v>895</v>
      </c>
      <c r="F96" s="50" t="s">
        <v>7</v>
      </c>
      <c r="G96" s="51" t="s">
        <v>736</v>
      </c>
      <c r="H96" s="61">
        <v>1</v>
      </c>
      <c r="I96" s="35">
        <f>ROUND(0,2)</f>
        <v>0</v>
      </c>
      <c r="J96" s="62">
        <f>ROUND(I96*H96,2)</f>
        <v>0</v>
      </c>
      <c r="K96" s="63">
        <v>0.20999999999999999</v>
      </c>
      <c r="L96" s="64">
        <f>IF(ISNUMBER(K96),ROUND(J96*(K96+1),2),0)</f>
        <v>0</v>
      </c>
      <c r="M96" s="12"/>
      <c r="N96" s="2"/>
      <c r="O96" s="2"/>
      <c r="P96" s="2"/>
      <c r="Q96" s="41">
        <f>IF(ISNUMBER(K96),IF(H96&gt;0,IF(I96&gt;0,J96,0),0),0)</f>
        <v>0</v>
      </c>
      <c r="R96" s="33">
        <f>IF(ISNUMBER(K96)=FALSE,J96,0)</f>
        <v>0</v>
      </c>
    </row>
    <row r="97">
      <c r="A97" s="9"/>
      <c r="B97" s="56" t="s">
        <v>130</v>
      </c>
      <c r="C97" s="1"/>
      <c r="D97" s="1"/>
      <c r="E97" s="57" t="s">
        <v>904</v>
      </c>
      <c r="F97" s="1"/>
      <c r="G97" s="1"/>
      <c r="H97" s="48"/>
      <c r="I97" s="1"/>
      <c r="J97" s="48"/>
      <c r="K97" s="1"/>
      <c r="L97" s="1"/>
      <c r="M97" s="12"/>
      <c r="N97" s="2"/>
      <c r="O97" s="2"/>
      <c r="P97" s="2"/>
      <c r="Q97" s="2"/>
    </row>
    <row r="98" thickBot="1">
      <c r="A98" s="9"/>
      <c r="B98" s="58" t="s">
        <v>132</v>
      </c>
      <c r="C98" s="29"/>
      <c r="D98" s="29"/>
      <c r="E98" s="59" t="s">
        <v>897</v>
      </c>
      <c r="F98" s="29"/>
      <c r="G98" s="29"/>
      <c r="H98" s="60"/>
      <c r="I98" s="29"/>
      <c r="J98" s="60"/>
      <c r="K98" s="29"/>
      <c r="L98" s="29"/>
      <c r="M98" s="12"/>
      <c r="N98" s="2"/>
      <c r="O98" s="2"/>
      <c r="P98" s="2"/>
      <c r="Q98" s="2"/>
    </row>
    <row r="99" thickTop="1">
      <c r="A99" s="9"/>
      <c r="B99" s="49">
        <v>21</v>
      </c>
      <c r="C99" s="50" t="s">
        <v>905</v>
      </c>
      <c r="D99" s="50" t="s">
        <v>7</v>
      </c>
      <c r="E99" s="50" t="s">
        <v>906</v>
      </c>
      <c r="F99" s="50" t="s">
        <v>7</v>
      </c>
      <c r="G99" s="51" t="s">
        <v>736</v>
      </c>
      <c r="H99" s="61">
        <v>2</v>
      </c>
      <c r="I99" s="35">
        <f>ROUND(0,2)</f>
        <v>0</v>
      </c>
      <c r="J99" s="62">
        <f>ROUND(I99*H99,2)</f>
        <v>0</v>
      </c>
      <c r="K99" s="63">
        <v>0.20999999999999999</v>
      </c>
      <c r="L99" s="64">
        <f>IF(ISNUMBER(K99),ROUND(J99*(K99+1),2),0)</f>
        <v>0</v>
      </c>
      <c r="M99" s="12"/>
      <c r="N99" s="2"/>
      <c r="O99" s="2"/>
      <c r="P99" s="2"/>
      <c r="Q99" s="41">
        <f>IF(ISNUMBER(K99),IF(H99&gt;0,IF(I99&gt;0,J99,0),0),0)</f>
        <v>0</v>
      </c>
      <c r="R99" s="33">
        <f>IF(ISNUMBER(K99)=FALSE,J99,0)</f>
        <v>0</v>
      </c>
    </row>
    <row r="100">
      <c r="A100" s="9"/>
      <c r="B100" s="56" t="s">
        <v>130</v>
      </c>
      <c r="C100" s="1"/>
      <c r="D100" s="1"/>
      <c r="E100" s="57" t="s">
        <v>907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 thickBot="1">
      <c r="A101" s="9"/>
      <c r="B101" s="58" t="s">
        <v>132</v>
      </c>
      <c r="C101" s="29"/>
      <c r="D101" s="29"/>
      <c r="E101" s="59" t="s">
        <v>885</v>
      </c>
      <c r="F101" s="29"/>
      <c r="G101" s="29"/>
      <c r="H101" s="60"/>
      <c r="I101" s="29"/>
      <c r="J101" s="60"/>
      <c r="K101" s="29"/>
      <c r="L101" s="29"/>
      <c r="M101" s="12"/>
      <c r="N101" s="2"/>
      <c r="O101" s="2"/>
      <c r="P101" s="2"/>
      <c r="Q101" s="2"/>
    </row>
    <row r="102" thickTop="1">
      <c r="A102" s="9"/>
      <c r="B102" s="49">
        <v>22</v>
      </c>
      <c r="C102" s="50" t="s">
        <v>908</v>
      </c>
      <c r="D102" s="50" t="s">
        <v>7</v>
      </c>
      <c r="E102" s="50" t="s">
        <v>906</v>
      </c>
      <c r="F102" s="50" t="s">
        <v>7</v>
      </c>
      <c r="G102" s="51" t="s">
        <v>736</v>
      </c>
      <c r="H102" s="61">
        <v>1</v>
      </c>
      <c r="I102" s="35">
        <f>ROUND(0,2)</f>
        <v>0</v>
      </c>
      <c r="J102" s="62">
        <f>ROUND(I102*H102,2)</f>
        <v>0</v>
      </c>
      <c r="K102" s="63">
        <v>0.20999999999999999</v>
      </c>
      <c r="L102" s="64">
        <f>IF(ISNUMBER(K102),ROUND(J102*(K102+1),2),0)</f>
        <v>0</v>
      </c>
      <c r="M102" s="12"/>
      <c r="N102" s="2"/>
      <c r="O102" s="2"/>
      <c r="P102" s="2"/>
      <c r="Q102" s="41">
        <f>IF(ISNUMBER(K102),IF(H102&gt;0,IF(I102&gt;0,J102,0),0),0)</f>
        <v>0</v>
      </c>
      <c r="R102" s="33">
        <f>IF(ISNUMBER(K102)=FALSE,J102,0)</f>
        <v>0</v>
      </c>
    </row>
    <row r="103">
      <c r="A103" s="9"/>
      <c r="B103" s="56" t="s">
        <v>130</v>
      </c>
      <c r="C103" s="1"/>
      <c r="D103" s="1"/>
      <c r="E103" s="57" t="s">
        <v>909</v>
      </c>
      <c r="F103" s="1"/>
      <c r="G103" s="1"/>
      <c r="H103" s="48"/>
      <c r="I103" s="1"/>
      <c r="J103" s="48"/>
      <c r="K103" s="1"/>
      <c r="L103" s="1"/>
      <c r="M103" s="12"/>
      <c r="N103" s="2"/>
      <c r="O103" s="2"/>
      <c r="P103" s="2"/>
      <c r="Q103" s="2"/>
    </row>
    <row r="104" thickBot="1">
      <c r="A104" s="9"/>
      <c r="B104" s="58" t="s">
        <v>132</v>
      </c>
      <c r="C104" s="29"/>
      <c r="D104" s="29"/>
      <c r="E104" s="59" t="s">
        <v>897</v>
      </c>
      <c r="F104" s="29"/>
      <c r="G104" s="29"/>
      <c r="H104" s="60"/>
      <c r="I104" s="29"/>
      <c r="J104" s="60"/>
      <c r="K104" s="29"/>
      <c r="L104" s="29"/>
      <c r="M104" s="12"/>
      <c r="N104" s="2"/>
      <c r="O104" s="2"/>
      <c r="P104" s="2"/>
      <c r="Q104" s="2"/>
    </row>
    <row r="105" thickTop="1">
      <c r="A105" s="9"/>
      <c r="B105" s="49">
        <v>23</v>
      </c>
      <c r="C105" s="50" t="s">
        <v>910</v>
      </c>
      <c r="D105" s="50" t="s">
        <v>7</v>
      </c>
      <c r="E105" s="50" t="s">
        <v>911</v>
      </c>
      <c r="F105" s="50" t="s">
        <v>7</v>
      </c>
      <c r="G105" s="51" t="s">
        <v>227</v>
      </c>
      <c r="H105" s="61">
        <v>25</v>
      </c>
      <c r="I105" s="35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1">
        <f>IF(ISNUMBER(K105),IF(H105&gt;0,IF(I105&gt;0,J105,0),0),0)</f>
        <v>0</v>
      </c>
      <c r="R105" s="33">
        <f>IF(ISNUMBER(K105)=FALSE,J105,0)</f>
        <v>0</v>
      </c>
    </row>
    <row r="106">
      <c r="A106" s="9"/>
      <c r="B106" s="56" t="s">
        <v>130</v>
      </c>
      <c r="C106" s="1"/>
      <c r="D106" s="1"/>
      <c r="E106" s="57" t="s">
        <v>912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 thickBot="1">
      <c r="A107" s="9"/>
      <c r="B107" s="58" t="s">
        <v>132</v>
      </c>
      <c r="C107" s="29"/>
      <c r="D107" s="29"/>
      <c r="E107" s="59" t="s">
        <v>913</v>
      </c>
      <c r="F107" s="29"/>
      <c r="G107" s="29"/>
      <c r="H107" s="60"/>
      <c r="I107" s="29"/>
      <c r="J107" s="60"/>
      <c r="K107" s="29"/>
      <c r="L107" s="29"/>
      <c r="M107" s="12"/>
      <c r="N107" s="2"/>
      <c r="O107" s="2"/>
      <c r="P107" s="2"/>
      <c r="Q107" s="2"/>
    </row>
    <row r="108" thickTop="1">
      <c r="A108" s="9"/>
      <c r="B108" s="49">
        <v>24</v>
      </c>
      <c r="C108" s="50" t="s">
        <v>914</v>
      </c>
      <c r="D108" s="50" t="s">
        <v>7</v>
      </c>
      <c r="E108" s="50" t="s">
        <v>915</v>
      </c>
      <c r="F108" s="50" t="s">
        <v>7</v>
      </c>
      <c r="G108" s="51" t="s">
        <v>227</v>
      </c>
      <c r="H108" s="61">
        <v>4.5</v>
      </c>
      <c r="I108" s="35">
        <f>ROUND(0,2)</f>
        <v>0</v>
      </c>
      <c r="J108" s="62">
        <f>ROUND(I108*H108,2)</f>
        <v>0</v>
      </c>
      <c r="K108" s="63">
        <v>0.20999999999999999</v>
      </c>
      <c r="L108" s="64">
        <f>IF(ISNUMBER(K108),ROUND(J108*(K108+1),2),0)</f>
        <v>0</v>
      </c>
      <c r="M108" s="12"/>
      <c r="N108" s="2"/>
      <c r="O108" s="2"/>
      <c r="P108" s="2"/>
      <c r="Q108" s="41">
        <f>IF(ISNUMBER(K108),IF(H108&gt;0,IF(I108&gt;0,J108,0),0),0)</f>
        <v>0</v>
      </c>
      <c r="R108" s="33">
        <f>IF(ISNUMBER(K108)=FALSE,J108,0)</f>
        <v>0</v>
      </c>
    </row>
    <row r="109">
      <c r="A109" s="9"/>
      <c r="B109" s="56" t="s">
        <v>130</v>
      </c>
      <c r="C109" s="1"/>
      <c r="D109" s="1"/>
      <c r="E109" s="57" t="s">
        <v>916</v>
      </c>
      <c r="F109" s="1"/>
      <c r="G109" s="1"/>
      <c r="H109" s="48"/>
      <c r="I109" s="1"/>
      <c r="J109" s="48"/>
      <c r="K109" s="1"/>
      <c r="L109" s="1"/>
      <c r="M109" s="12"/>
      <c r="N109" s="2"/>
      <c r="O109" s="2"/>
      <c r="P109" s="2"/>
      <c r="Q109" s="2"/>
    </row>
    <row r="110" thickBot="1">
      <c r="A110" s="9"/>
      <c r="B110" s="58" t="s">
        <v>132</v>
      </c>
      <c r="C110" s="29"/>
      <c r="D110" s="29"/>
      <c r="E110" s="59" t="s">
        <v>917</v>
      </c>
      <c r="F110" s="29"/>
      <c r="G110" s="29"/>
      <c r="H110" s="60"/>
      <c r="I110" s="29"/>
      <c r="J110" s="60"/>
      <c r="K110" s="29"/>
      <c r="L110" s="29"/>
      <c r="M110" s="12"/>
      <c r="N110" s="2"/>
      <c r="O110" s="2"/>
      <c r="P110" s="2"/>
      <c r="Q110" s="2"/>
    </row>
    <row r="111" thickTop="1">
      <c r="A111" s="9"/>
      <c r="B111" s="49">
        <v>25</v>
      </c>
      <c r="C111" s="50" t="s">
        <v>918</v>
      </c>
      <c r="D111" s="50" t="s">
        <v>7</v>
      </c>
      <c r="E111" s="50" t="s">
        <v>919</v>
      </c>
      <c r="F111" s="50" t="s">
        <v>7</v>
      </c>
      <c r="G111" s="51" t="s">
        <v>227</v>
      </c>
      <c r="H111" s="61">
        <v>4</v>
      </c>
      <c r="I111" s="35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1">
        <f>IF(ISNUMBER(K111),IF(H111&gt;0,IF(I111&gt;0,J111,0),0),0)</f>
        <v>0</v>
      </c>
      <c r="R111" s="33">
        <f>IF(ISNUMBER(K111)=FALSE,J111,0)</f>
        <v>0</v>
      </c>
    </row>
    <row r="112">
      <c r="A112" s="9"/>
      <c r="B112" s="56" t="s">
        <v>130</v>
      </c>
      <c r="C112" s="1"/>
      <c r="D112" s="1"/>
      <c r="E112" s="57" t="s">
        <v>7</v>
      </c>
      <c r="F112" s="1"/>
      <c r="G112" s="1"/>
      <c r="H112" s="48"/>
      <c r="I112" s="1"/>
      <c r="J112" s="48"/>
      <c r="K112" s="1"/>
      <c r="L112" s="1"/>
      <c r="M112" s="12"/>
      <c r="N112" s="2"/>
      <c r="O112" s="2"/>
      <c r="P112" s="2"/>
      <c r="Q112" s="2"/>
    </row>
    <row r="113" thickBot="1">
      <c r="A113" s="9"/>
      <c r="B113" s="58" t="s">
        <v>132</v>
      </c>
      <c r="C113" s="29"/>
      <c r="D113" s="29"/>
      <c r="E113" s="59" t="s">
        <v>920</v>
      </c>
      <c r="F113" s="29"/>
      <c r="G113" s="29"/>
      <c r="H113" s="60"/>
      <c r="I113" s="29"/>
      <c r="J113" s="60"/>
      <c r="K113" s="29"/>
      <c r="L113" s="29"/>
      <c r="M113" s="12"/>
      <c r="N113" s="2"/>
      <c r="O113" s="2"/>
      <c r="P113" s="2"/>
      <c r="Q113" s="2"/>
    </row>
    <row r="114" thickTop="1">
      <c r="A114" s="9"/>
      <c r="B114" s="49">
        <v>26</v>
      </c>
      <c r="C114" s="50" t="s">
        <v>921</v>
      </c>
      <c r="D114" s="50" t="s">
        <v>7</v>
      </c>
      <c r="E114" s="50" t="s">
        <v>922</v>
      </c>
      <c r="F114" s="50" t="s">
        <v>7</v>
      </c>
      <c r="G114" s="51" t="s">
        <v>227</v>
      </c>
      <c r="H114" s="61">
        <v>380.39999999999998</v>
      </c>
      <c r="I114" s="35">
        <f>ROUND(0,2)</f>
        <v>0</v>
      </c>
      <c r="J114" s="62">
        <f>ROUND(I114*H114,2)</f>
        <v>0</v>
      </c>
      <c r="K114" s="63">
        <v>0.20999999999999999</v>
      </c>
      <c r="L114" s="64">
        <f>IF(ISNUMBER(K114),ROUND(J114*(K114+1),2),0)</f>
        <v>0</v>
      </c>
      <c r="M114" s="12"/>
      <c r="N114" s="2"/>
      <c r="O114" s="2"/>
      <c r="P114" s="2"/>
      <c r="Q114" s="41">
        <f>IF(ISNUMBER(K114),IF(H114&gt;0,IF(I114&gt;0,J114,0),0),0)</f>
        <v>0</v>
      </c>
      <c r="R114" s="33">
        <f>IF(ISNUMBER(K114)=FALSE,J114,0)</f>
        <v>0</v>
      </c>
    </row>
    <row r="115">
      <c r="A115" s="9"/>
      <c r="B115" s="56" t="s">
        <v>130</v>
      </c>
      <c r="C115" s="1"/>
      <c r="D115" s="1"/>
      <c r="E115" s="57" t="s">
        <v>7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 thickBot="1">
      <c r="A116" s="9"/>
      <c r="B116" s="58" t="s">
        <v>132</v>
      </c>
      <c r="C116" s="29"/>
      <c r="D116" s="29"/>
      <c r="E116" s="59" t="s">
        <v>923</v>
      </c>
      <c r="F116" s="29"/>
      <c r="G116" s="29"/>
      <c r="H116" s="60"/>
      <c r="I116" s="29"/>
      <c r="J116" s="60"/>
      <c r="K116" s="29"/>
      <c r="L116" s="29"/>
      <c r="M116" s="12"/>
      <c r="N116" s="2"/>
      <c r="O116" s="2"/>
      <c r="P116" s="2"/>
      <c r="Q116" s="2"/>
    </row>
    <row r="117" thickTop="1">
      <c r="A117" s="9"/>
      <c r="B117" s="49">
        <v>27</v>
      </c>
      <c r="C117" s="50" t="s">
        <v>924</v>
      </c>
      <c r="D117" s="50" t="s">
        <v>7</v>
      </c>
      <c r="E117" s="50" t="s">
        <v>925</v>
      </c>
      <c r="F117" s="50" t="s">
        <v>7</v>
      </c>
      <c r="G117" s="51" t="s">
        <v>227</v>
      </c>
      <c r="H117" s="61">
        <v>151.19999999999999</v>
      </c>
      <c r="I117" s="35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1">
        <f>IF(ISNUMBER(K117),IF(H117&gt;0,IF(I117&gt;0,J117,0),0),0)</f>
        <v>0</v>
      </c>
      <c r="R117" s="33">
        <f>IF(ISNUMBER(K117)=FALSE,J117,0)</f>
        <v>0</v>
      </c>
    </row>
    <row r="118">
      <c r="A118" s="9"/>
      <c r="B118" s="56" t="s">
        <v>130</v>
      </c>
      <c r="C118" s="1"/>
      <c r="D118" s="1"/>
      <c r="E118" s="57" t="s">
        <v>7</v>
      </c>
      <c r="F118" s="1"/>
      <c r="G118" s="1"/>
      <c r="H118" s="48"/>
      <c r="I118" s="1"/>
      <c r="J118" s="48"/>
      <c r="K118" s="1"/>
      <c r="L118" s="1"/>
      <c r="M118" s="12"/>
      <c r="N118" s="2"/>
      <c r="O118" s="2"/>
      <c r="P118" s="2"/>
      <c r="Q118" s="2"/>
    </row>
    <row r="119" thickBot="1">
      <c r="A119" s="9"/>
      <c r="B119" s="58" t="s">
        <v>132</v>
      </c>
      <c r="C119" s="29"/>
      <c r="D119" s="29"/>
      <c r="E119" s="59" t="s">
        <v>926</v>
      </c>
      <c r="F119" s="29"/>
      <c r="G119" s="29"/>
      <c r="H119" s="60"/>
      <c r="I119" s="29"/>
      <c r="J119" s="60"/>
      <c r="K119" s="29"/>
      <c r="L119" s="29"/>
      <c r="M119" s="12"/>
      <c r="N119" s="2"/>
      <c r="O119" s="2"/>
      <c r="P119" s="2"/>
      <c r="Q119" s="2"/>
    </row>
    <row r="120" thickTop="1">
      <c r="A120" s="9"/>
      <c r="B120" s="49">
        <v>28</v>
      </c>
      <c r="C120" s="50" t="s">
        <v>927</v>
      </c>
      <c r="D120" s="50" t="s">
        <v>7</v>
      </c>
      <c r="E120" s="50" t="s">
        <v>928</v>
      </c>
      <c r="F120" s="50" t="s">
        <v>7</v>
      </c>
      <c r="G120" s="51" t="s">
        <v>162</v>
      </c>
      <c r="H120" s="61">
        <v>9</v>
      </c>
      <c r="I120" s="35">
        <f>ROUND(0,2)</f>
        <v>0</v>
      </c>
      <c r="J120" s="62">
        <f>ROUND(I120*H120,2)</f>
        <v>0</v>
      </c>
      <c r="K120" s="63">
        <v>0.20999999999999999</v>
      </c>
      <c r="L120" s="64">
        <f>IF(ISNUMBER(K120),ROUND(J120*(K120+1),2),0)</f>
        <v>0</v>
      </c>
      <c r="M120" s="12"/>
      <c r="N120" s="2"/>
      <c r="O120" s="2"/>
      <c r="P120" s="2"/>
      <c r="Q120" s="41">
        <f>IF(ISNUMBER(K120),IF(H120&gt;0,IF(I120&gt;0,J120,0),0),0)</f>
        <v>0</v>
      </c>
      <c r="R120" s="33">
        <f>IF(ISNUMBER(K120)=FALSE,J120,0)</f>
        <v>0</v>
      </c>
    </row>
    <row r="121">
      <c r="A121" s="9"/>
      <c r="B121" s="56" t="s">
        <v>130</v>
      </c>
      <c r="C121" s="1"/>
      <c r="D121" s="1"/>
      <c r="E121" s="57" t="s">
        <v>929</v>
      </c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 thickBot="1">
      <c r="A122" s="9"/>
      <c r="B122" s="58" t="s">
        <v>132</v>
      </c>
      <c r="C122" s="29"/>
      <c r="D122" s="29"/>
      <c r="E122" s="59" t="s">
        <v>930</v>
      </c>
      <c r="F122" s="29"/>
      <c r="G122" s="29"/>
      <c r="H122" s="60"/>
      <c r="I122" s="29"/>
      <c r="J122" s="60"/>
      <c r="K122" s="29"/>
      <c r="L122" s="29"/>
      <c r="M122" s="12"/>
      <c r="N122" s="2"/>
      <c r="O122" s="2"/>
      <c r="P122" s="2"/>
      <c r="Q122" s="2"/>
    </row>
    <row r="123" thickTop="1">
      <c r="A123" s="9"/>
      <c r="B123" s="49">
        <v>29</v>
      </c>
      <c r="C123" s="50" t="s">
        <v>931</v>
      </c>
      <c r="D123" s="50" t="s">
        <v>7</v>
      </c>
      <c r="E123" s="50" t="s">
        <v>932</v>
      </c>
      <c r="F123" s="50" t="s">
        <v>7</v>
      </c>
      <c r="G123" s="51" t="s">
        <v>162</v>
      </c>
      <c r="H123" s="61">
        <v>2</v>
      </c>
      <c r="I123" s="35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1">
        <f>IF(ISNUMBER(K123),IF(H123&gt;0,IF(I123&gt;0,J123,0),0),0)</f>
        <v>0</v>
      </c>
      <c r="R123" s="33">
        <f>IF(ISNUMBER(K123)=FALSE,J123,0)</f>
        <v>0</v>
      </c>
    </row>
    <row r="124">
      <c r="A124" s="9"/>
      <c r="B124" s="56" t="s">
        <v>130</v>
      </c>
      <c r="C124" s="1"/>
      <c r="D124" s="1"/>
      <c r="E124" s="57" t="s">
        <v>7</v>
      </c>
      <c r="F124" s="1"/>
      <c r="G124" s="1"/>
      <c r="H124" s="48"/>
      <c r="I124" s="1"/>
      <c r="J124" s="48"/>
      <c r="K124" s="1"/>
      <c r="L124" s="1"/>
      <c r="M124" s="12"/>
      <c r="N124" s="2"/>
      <c r="O124" s="2"/>
      <c r="P124" s="2"/>
      <c r="Q124" s="2"/>
    </row>
    <row r="125" thickBot="1">
      <c r="A125" s="9"/>
      <c r="B125" s="58" t="s">
        <v>132</v>
      </c>
      <c r="C125" s="29"/>
      <c r="D125" s="29"/>
      <c r="E125" s="59" t="s">
        <v>885</v>
      </c>
      <c r="F125" s="29"/>
      <c r="G125" s="29"/>
      <c r="H125" s="60"/>
      <c r="I125" s="29"/>
      <c r="J125" s="60"/>
      <c r="K125" s="29"/>
      <c r="L125" s="29"/>
      <c r="M125" s="12"/>
      <c r="N125" s="2"/>
      <c r="O125" s="2"/>
      <c r="P125" s="2"/>
      <c r="Q125" s="2"/>
    </row>
    <row r="126" thickTop="1">
      <c r="A126" s="9"/>
      <c r="B126" s="49">
        <v>30</v>
      </c>
      <c r="C126" s="50" t="s">
        <v>933</v>
      </c>
      <c r="D126" s="50" t="s">
        <v>7</v>
      </c>
      <c r="E126" s="50" t="s">
        <v>934</v>
      </c>
      <c r="F126" s="50" t="s">
        <v>7</v>
      </c>
      <c r="G126" s="51" t="s">
        <v>162</v>
      </c>
      <c r="H126" s="61">
        <v>7</v>
      </c>
      <c r="I126" s="35">
        <f>ROUND(0,2)</f>
        <v>0</v>
      </c>
      <c r="J126" s="62">
        <f>ROUND(I126*H126,2)</f>
        <v>0</v>
      </c>
      <c r="K126" s="63">
        <v>0.20999999999999999</v>
      </c>
      <c r="L126" s="64">
        <f>IF(ISNUMBER(K126),ROUND(J126*(K126+1),2),0)</f>
        <v>0</v>
      </c>
      <c r="M126" s="12"/>
      <c r="N126" s="2"/>
      <c r="O126" s="2"/>
      <c r="P126" s="2"/>
      <c r="Q126" s="41">
        <f>IF(ISNUMBER(K126),IF(H126&gt;0,IF(I126&gt;0,J126,0),0),0)</f>
        <v>0</v>
      </c>
      <c r="R126" s="33">
        <f>IF(ISNUMBER(K126)=FALSE,J126,0)</f>
        <v>0</v>
      </c>
    </row>
    <row r="127">
      <c r="A127" s="9"/>
      <c r="B127" s="56" t="s">
        <v>130</v>
      </c>
      <c r="C127" s="1"/>
      <c r="D127" s="1"/>
      <c r="E127" s="57" t="s">
        <v>7</v>
      </c>
      <c r="F127" s="1"/>
      <c r="G127" s="1"/>
      <c r="H127" s="48"/>
      <c r="I127" s="1"/>
      <c r="J127" s="48"/>
      <c r="K127" s="1"/>
      <c r="L127" s="1"/>
      <c r="M127" s="12"/>
      <c r="N127" s="2"/>
      <c r="O127" s="2"/>
      <c r="P127" s="2"/>
      <c r="Q127" s="2"/>
    </row>
    <row r="128" thickBot="1">
      <c r="A128" s="9"/>
      <c r="B128" s="58" t="s">
        <v>132</v>
      </c>
      <c r="C128" s="29"/>
      <c r="D128" s="29"/>
      <c r="E128" s="59" t="s">
        <v>935</v>
      </c>
      <c r="F128" s="29"/>
      <c r="G128" s="29"/>
      <c r="H128" s="60"/>
      <c r="I128" s="29"/>
      <c r="J128" s="60"/>
      <c r="K128" s="29"/>
      <c r="L128" s="29"/>
      <c r="M128" s="12"/>
      <c r="N128" s="2"/>
      <c r="O128" s="2"/>
      <c r="P128" s="2"/>
      <c r="Q128" s="2"/>
    </row>
    <row r="129" thickTop="1">
      <c r="A129" s="9"/>
      <c r="B129" s="49">
        <v>31</v>
      </c>
      <c r="C129" s="50" t="s">
        <v>936</v>
      </c>
      <c r="D129" s="50" t="s">
        <v>7</v>
      </c>
      <c r="E129" s="50" t="s">
        <v>937</v>
      </c>
      <c r="F129" s="50" t="s">
        <v>7</v>
      </c>
      <c r="G129" s="51" t="s">
        <v>162</v>
      </c>
      <c r="H129" s="61">
        <v>6</v>
      </c>
      <c r="I129" s="35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1">
        <f>IF(ISNUMBER(K129),IF(H129&gt;0,IF(I129&gt;0,J129,0),0),0)</f>
        <v>0</v>
      </c>
      <c r="R129" s="33">
        <f>IF(ISNUMBER(K129)=FALSE,J129,0)</f>
        <v>0</v>
      </c>
    </row>
    <row r="130">
      <c r="A130" s="9"/>
      <c r="B130" s="56" t="s">
        <v>130</v>
      </c>
      <c r="C130" s="1"/>
      <c r="D130" s="1"/>
      <c r="E130" s="57" t="s">
        <v>7</v>
      </c>
      <c r="F130" s="1"/>
      <c r="G130" s="1"/>
      <c r="H130" s="48"/>
      <c r="I130" s="1"/>
      <c r="J130" s="48"/>
      <c r="K130" s="1"/>
      <c r="L130" s="1"/>
      <c r="M130" s="12"/>
      <c r="N130" s="2"/>
      <c r="O130" s="2"/>
      <c r="P130" s="2"/>
      <c r="Q130" s="2"/>
    </row>
    <row r="131" thickBot="1">
      <c r="A131" s="9"/>
      <c r="B131" s="58" t="s">
        <v>132</v>
      </c>
      <c r="C131" s="29"/>
      <c r="D131" s="29"/>
      <c r="E131" s="59" t="s">
        <v>893</v>
      </c>
      <c r="F131" s="29"/>
      <c r="G131" s="29"/>
      <c r="H131" s="60"/>
      <c r="I131" s="29"/>
      <c r="J131" s="60"/>
      <c r="K131" s="29"/>
      <c r="L131" s="29"/>
      <c r="M131" s="12"/>
      <c r="N131" s="2"/>
      <c r="O131" s="2"/>
      <c r="P131" s="2"/>
      <c r="Q131" s="2"/>
    </row>
    <row r="132" thickTop="1">
      <c r="A132" s="9"/>
      <c r="B132" s="49">
        <v>32</v>
      </c>
      <c r="C132" s="50" t="s">
        <v>938</v>
      </c>
      <c r="D132" s="50" t="s">
        <v>7</v>
      </c>
      <c r="E132" s="50" t="s">
        <v>939</v>
      </c>
      <c r="F132" s="50" t="s">
        <v>7</v>
      </c>
      <c r="G132" s="51" t="s">
        <v>162</v>
      </c>
      <c r="H132" s="61">
        <v>2</v>
      </c>
      <c r="I132" s="35">
        <f>ROUND(0,2)</f>
        <v>0</v>
      </c>
      <c r="J132" s="62">
        <f>ROUND(I132*H132,2)</f>
        <v>0</v>
      </c>
      <c r="K132" s="63">
        <v>0.20999999999999999</v>
      </c>
      <c r="L132" s="64">
        <f>IF(ISNUMBER(K132),ROUND(J132*(K132+1),2),0)</f>
        <v>0</v>
      </c>
      <c r="M132" s="12"/>
      <c r="N132" s="2"/>
      <c r="O132" s="2"/>
      <c r="P132" s="2"/>
      <c r="Q132" s="41">
        <f>IF(ISNUMBER(K132),IF(H132&gt;0,IF(I132&gt;0,J132,0),0),0)</f>
        <v>0</v>
      </c>
      <c r="R132" s="33">
        <f>IF(ISNUMBER(K132)=FALSE,J132,0)</f>
        <v>0</v>
      </c>
    </row>
    <row r="133">
      <c r="A133" s="9"/>
      <c r="B133" s="56" t="s">
        <v>130</v>
      </c>
      <c r="C133" s="1"/>
      <c r="D133" s="1"/>
      <c r="E133" s="57" t="s">
        <v>7</v>
      </c>
      <c r="F133" s="1"/>
      <c r="G133" s="1"/>
      <c r="H133" s="48"/>
      <c r="I133" s="1"/>
      <c r="J133" s="48"/>
      <c r="K133" s="1"/>
      <c r="L133" s="1"/>
      <c r="M133" s="12"/>
      <c r="N133" s="2"/>
      <c r="O133" s="2"/>
      <c r="P133" s="2"/>
      <c r="Q133" s="2"/>
    </row>
    <row r="134" thickBot="1">
      <c r="A134" s="9"/>
      <c r="B134" s="58" t="s">
        <v>132</v>
      </c>
      <c r="C134" s="29"/>
      <c r="D134" s="29"/>
      <c r="E134" s="59" t="s">
        <v>885</v>
      </c>
      <c r="F134" s="29"/>
      <c r="G134" s="29"/>
      <c r="H134" s="60"/>
      <c r="I134" s="29"/>
      <c r="J134" s="60"/>
      <c r="K134" s="29"/>
      <c r="L134" s="29"/>
      <c r="M134" s="12"/>
      <c r="N134" s="2"/>
      <c r="O134" s="2"/>
      <c r="P134" s="2"/>
      <c r="Q134" s="2"/>
    </row>
    <row r="135" thickTop="1">
      <c r="A135" s="9"/>
      <c r="B135" s="49">
        <v>33</v>
      </c>
      <c r="C135" s="50" t="s">
        <v>940</v>
      </c>
      <c r="D135" s="50" t="s">
        <v>7</v>
      </c>
      <c r="E135" s="50" t="s">
        <v>941</v>
      </c>
      <c r="F135" s="50" t="s">
        <v>7</v>
      </c>
      <c r="G135" s="51" t="s">
        <v>162</v>
      </c>
      <c r="H135" s="61">
        <v>4</v>
      </c>
      <c r="I135" s="35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1">
        <f>IF(ISNUMBER(K135),IF(H135&gt;0,IF(I135&gt;0,J135,0),0),0)</f>
        <v>0</v>
      </c>
      <c r="R135" s="33">
        <f>IF(ISNUMBER(K135)=FALSE,J135,0)</f>
        <v>0</v>
      </c>
    </row>
    <row r="136">
      <c r="A136" s="9"/>
      <c r="B136" s="56" t="s">
        <v>130</v>
      </c>
      <c r="C136" s="1"/>
      <c r="D136" s="1"/>
      <c r="E136" s="57" t="s">
        <v>942</v>
      </c>
      <c r="F136" s="1"/>
      <c r="G136" s="1"/>
      <c r="H136" s="48"/>
      <c r="I136" s="1"/>
      <c r="J136" s="48"/>
      <c r="K136" s="1"/>
      <c r="L136" s="1"/>
      <c r="M136" s="12"/>
      <c r="N136" s="2"/>
      <c r="O136" s="2"/>
      <c r="P136" s="2"/>
      <c r="Q136" s="2"/>
    </row>
    <row r="137" thickBot="1">
      <c r="A137" s="9"/>
      <c r="B137" s="58" t="s">
        <v>132</v>
      </c>
      <c r="C137" s="29"/>
      <c r="D137" s="29"/>
      <c r="E137" s="59" t="s">
        <v>900</v>
      </c>
      <c r="F137" s="29"/>
      <c r="G137" s="29"/>
      <c r="H137" s="60"/>
      <c r="I137" s="29"/>
      <c r="J137" s="60"/>
      <c r="K137" s="29"/>
      <c r="L137" s="29"/>
      <c r="M137" s="12"/>
      <c r="N137" s="2"/>
      <c r="O137" s="2"/>
      <c r="P137" s="2"/>
      <c r="Q137" s="2"/>
    </row>
    <row r="138" thickTop="1">
      <c r="A138" s="9"/>
      <c r="B138" s="49">
        <v>34</v>
      </c>
      <c r="C138" s="50" t="s">
        <v>943</v>
      </c>
      <c r="D138" s="50" t="s">
        <v>7</v>
      </c>
      <c r="E138" s="50" t="s">
        <v>944</v>
      </c>
      <c r="F138" s="50" t="s">
        <v>7</v>
      </c>
      <c r="G138" s="51" t="s">
        <v>162</v>
      </c>
      <c r="H138" s="61">
        <v>5</v>
      </c>
      <c r="I138" s="35">
        <f>ROUND(0,2)</f>
        <v>0</v>
      </c>
      <c r="J138" s="62">
        <f>ROUND(I138*H138,2)</f>
        <v>0</v>
      </c>
      <c r="K138" s="63">
        <v>0.20999999999999999</v>
      </c>
      <c r="L138" s="64">
        <f>IF(ISNUMBER(K138),ROUND(J138*(K138+1),2),0)</f>
        <v>0</v>
      </c>
      <c r="M138" s="12"/>
      <c r="N138" s="2"/>
      <c r="O138" s="2"/>
      <c r="P138" s="2"/>
      <c r="Q138" s="41">
        <f>IF(ISNUMBER(K138),IF(H138&gt;0,IF(I138&gt;0,J138,0),0),0)</f>
        <v>0</v>
      </c>
      <c r="R138" s="33">
        <f>IF(ISNUMBER(K138)=FALSE,J138,0)</f>
        <v>0</v>
      </c>
    </row>
    <row r="139">
      <c r="A139" s="9"/>
      <c r="B139" s="56" t="s">
        <v>130</v>
      </c>
      <c r="C139" s="1"/>
      <c r="D139" s="1"/>
      <c r="E139" s="57" t="s">
        <v>945</v>
      </c>
      <c r="F139" s="1"/>
      <c r="G139" s="1"/>
      <c r="H139" s="48"/>
      <c r="I139" s="1"/>
      <c r="J139" s="48"/>
      <c r="K139" s="1"/>
      <c r="L139" s="1"/>
      <c r="M139" s="12"/>
      <c r="N139" s="2"/>
      <c r="O139" s="2"/>
      <c r="P139" s="2"/>
      <c r="Q139" s="2"/>
    </row>
    <row r="140" thickBot="1">
      <c r="A140" s="9"/>
      <c r="B140" s="58" t="s">
        <v>132</v>
      </c>
      <c r="C140" s="29"/>
      <c r="D140" s="29"/>
      <c r="E140" s="59" t="s">
        <v>946</v>
      </c>
      <c r="F140" s="29"/>
      <c r="G140" s="29"/>
      <c r="H140" s="60"/>
      <c r="I140" s="29"/>
      <c r="J140" s="60"/>
      <c r="K140" s="29"/>
      <c r="L140" s="29"/>
      <c r="M140" s="12"/>
      <c r="N140" s="2"/>
      <c r="O140" s="2"/>
      <c r="P140" s="2"/>
      <c r="Q140" s="2"/>
    </row>
    <row r="141" thickTop="1">
      <c r="A141" s="9"/>
      <c r="B141" s="49">
        <v>35</v>
      </c>
      <c r="C141" s="50" t="s">
        <v>947</v>
      </c>
      <c r="D141" s="50" t="s">
        <v>7</v>
      </c>
      <c r="E141" s="50" t="s">
        <v>948</v>
      </c>
      <c r="F141" s="50" t="s">
        <v>7</v>
      </c>
      <c r="G141" s="51" t="s">
        <v>162</v>
      </c>
      <c r="H141" s="61">
        <v>4</v>
      </c>
      <c r="I141" s="35">
        <f>ROUND(0,2)</f>
        <v>0</v>
      </c>
      <c r="J141" s="62">
        <f>ROUND(I141*H141,2)</f>
        <v>0</v>
      </c>
      <c r="K141" s="63">
        <v>0.20999999999999999</v>
      </c>
      <c r="L141" s="64">
        <f>IF(ISNUMBER(K141),ROUND(J141*(K141+1),2),0)</f>
        <v>0</v>
      </c>
      <c r="M141" s="12"/>
      <c r="N141" s="2"/>
      <c r="O141" s="2"/>
      <c r="P141" s="2"/>
      <c r="Q141" s="41">
        <f>IF(ISNUMBER(K141),IF(H141&gt;0,IF(I141&gt;0,J141,0),0),0)</f>
        <v>0</v>
      </c>
      <c r="R141" s="33">
        <f>IF(ISNUMBER(K141)=FALSE,J141,0)</f>
        <v>0</v>
      </c>
    </row>
    <row r="142">
      <c r="A142" s="9"/>
      <c r="B142" s="56" t="s">
        <v>130</v>
      </c>
      <c r="C142" s="1"/>
      <c r="D142" s="1"/>
      <c r="E142" s="57" t="s">
        <v>949</v>
      </c>
      <c r="F142" s="1"/>
      <c r="G142" s="1"/>
      <c r="H142" s="48"/>
      <c r="I142" s="1"/>
      <c r="J142" s="48"/>
      <c r="K142" s="1"/>
      <c r="L142" s="1"/>
      <c r="M142" s="12"/>
      <c r="N142" s="2"/>
      <c r="O142" s="2"/>
      <c r="P142" s="2"/>
      <c r="Q142" s="2"/>
    </row>
    <row r="143" thickBot="1">
      <c r="A143" s="9"/>
      <c r="B143" s="58" t="s">
        <v>132</v>
      </c>
      <c r="C143" s="29"/>
      <c r="D143" s="29"/>
      <c r="E143" s="59" t="s">
        <v>900</v>
      </c>
      <c r="F143" s="29"/>
      <c r="G143" s="29"/>
      <c r="H143" s="60"/>
      <c r="I143" s="29"/>
      <c r="J143" s="60"/>
      <c r="K143" s="29"/>
      <c r="L143" s="29"/>
      <c r="M143" s="12"/>
      <c r="N143" s="2"/>
      <c r="O143" s="2"/>
      <c r="P143" s="2"/>
      <c r="Q143" s="2"/>
    </row>
    <row r="144" thickTop="1">
      <c r="A144" s="9"/>
      <c r="B144" s="49">
        <v>36</v>
      </c>
      <c r="C144" s="50" t="s">
        <v>950</v>
      </c>
      <c r="D144" s="50" t="s">
        <v>179</v>
      </c>
      <c r="E144" s="50" t="s">
        <v>951</v>
      </c>
      <c r="F144" s="50" t="s">
        <v>7</v>
      </c>
      <c r="G144" s="51" t="s">
        <v>162</v>
      </c>
      <c r="H144" s="61">
        <v>9</v>
      </c>
      <c r="I144" s="35">
        <f>ROUND(0,2)</f>
        <v>0</v>
      </c>
      <c r="J144" s="62">
        <f>ROUND(I144*H144,2)</f>
        <v>0</v>
      </c>
      <c r="K144" s="63">
        <v>0.20999999999999999</v>
      </c>
      <c r="L144" s="64">
        <f>IF(ISNUMBER(K144),ROUND(J144*(K144+1),2),0)</f>
        <v>0</v>
      </c>
      <c r="M144" s="12"/>
      <c r="N144" s="2"/>
      <c r="O144" s="2"/>
      <c r="P144" s="2"/>
      <c r="Q144" s="41">
        <f>IF(ISNUMBER(K144),IF(H144&gt;0,IF(I144&gt;0,J144,0),0),0)</f>
        <v>0</v>
      </c>
      <c r="R144" s="33">
        <f>IF(ISNUMBER(K144)=FALSE,J144,0)</f>
        <v>0</v>
      </c>
    </row>
    <row r="145">
      <c r="A145" s="9"/>
      <c r="B145" s="56" t="s">
        <v>130</v>
      </c>
      <c r="C145" s="1"/>
      <c r="D145" s="1"/>
      <c r="E145" s="57" t="s">
        <v>952</v>
      </c>
      <c r="F145" s="1"/>
      <c r="G145" s="1"/>
      <c r="H145" s="48"/>
      <c r="I145" s="1"/>
      <c r="J145" s="48"/>
      <c r="K145" s="1"/>
      <c r="L145" s="1"/>
      <c r="M145" s="12"/>
      <c r="N145" s="2"/>
      <c r="O145" s="2"/>
      <c r="P145" s="2"/>
      <c r="Q145" s="2"/>
    </row>
    <row r="146" thickBot="1">
      <c r="A146" s="9"/>
      <c r="B146" s="58" t="s">
        <v>132</v>
      </c>
      <c r="C146" s="29"/>
      <c r="D146" s="29"/>
      <c r="E146" s="59" t="s">
        <v>930</v>
      </c>
      <c r="F146" s="29"/>
      <c r="G146" s="29"/>
      <c r="H146" s="60"/>
      <c r="I146" s="29"/>
      <c r="J146" s="60"/>
      <c r="K146" s="29"/>
      <c r="L146" s="29"/>
      <c r="M146" s="12"/>
      <c r="N146" s="2"/>
      <c r="O146" s="2"/>
      <c r="P146" s="2"/>
      <c r="Q146" s="2"/>
    </row>
    <row r="147" thickTop="1">
      <c r="A147" s="9"/>
      <c r="B147" s="49">
        <v>37</v>
      </c>
      <c r="C147" s="50" t="s">
        <v>950</v>
      </c>
      <c r="D147" s="50" t="s">
        <v>183</v>
      </c>
      <c r="E147" s="50" t="s">
        <v>951</v>
      </c>
      <c r="F147" s="50" t="s">
        <v>7</v>
      </c>
      <c r="G147" s="51" t="s">
        <v>162</v>
      </c>
      <c r="H147" s="61">
        <v>2</v>
      </c>
      <c r="I147" s="35">
        <f>ROUND(0,2)</f>
        <v>0</v>
      </c>
      <c r="J147" s="62">
        <f>ROUND(I147*H147,2)</f>
        <v>0</v>
      </c>
      <c r="K147" s="63">
        <v>0.20999999999999999</v>
      </c>
      <c r="L147" s="64">
        <f>IF(ISNUMBER(K147),ROUND(J147*(K147+1),2),0)</f>
        <v>0</v>
      </c>
      <c r="M147" s="12"/>
      <c r="N147" s="2"/>
      <c r="O147" s="2"/>
      <c r="P147" s="2"/>
      <c r="Q147" s="41">
        <f>IF(ISNUMBER(K147),IF(H147&gt;0,IF(I147&gt;0,J147,0),0),0)</f>
        <v>0</v>
      </c>
      <c r="R147" s="33">
        <f>IF(ISNUMBER(K147)=FALSE,J147,0)</f>
        <v>0</v>
      </c>
    </row>
    <row r="148">
      <c r="A148" s="9"/>
      <c r="B148" s="56" t="s">
        <v>130</v>
      </c>
      <c r="C148" s="1"/>
      <c r="D148" s="1"/>
      <c r="E148" s="57" t="s">
        <v>953</v>
      </c>
      <c r="F148" s="1"/>
      <c r="G148" s="1"/>
      <c r="H148" s="48"/>
      <c r="I148" s="1"/>
      <c r="J148" s="48"/>
      <c r="K148" s="1"/>
      <c r="L148" s="1"/>
      <c r="M148" s="12"/>
      <c r="N148" s="2"/>
      <c r="O148" s="2"/>
      <c r="P148" s="2"/>
      <c r="Q148" s="2"/>
    </row>
    <row r="149" thickBot="1">
      <c r="A149" s="9"/>
      <c r="B149" s="58" t="s">
        <v>132</v>
      </c>
      <c r="C149" s="29"/>
      <c r="D149" s="29"/>
      <c r="E149" s="59" t="s">
        <v>885</v>
      </c>
      <c r="F149" s="29"/>
      <c r="G149" s="29"/>
      <c r="H149" s="60"/>
      <c r="I149" s="29"/>
      <c r="J149" s="60"/>
      <c r="K149" s="29"/>
      <c r="L149" s="29"/>
      <c r="M149" s="12"/>
      <c r="N149" s="2"/>
      <c r="O149" s="2"/>
      <c r="P149" s="2"/>
      <c r="Q149" s="2"/>
    </row>
    <row r="150" thickTop="1">
      <c r="A150" s="9"/>
      <c r="B150" s="49">
        <v>38</v>
      </c>
      <c r="C150" s="50" t="s">
        <v>954</v>
      </c>
      <c r="D150" s="50" t="s">
        <v>7</v>
      </c>
      <c r="E150" s="50" t="s">
        <v>955</v>
      </c>
      <c r="F150" s="50" t="s">
        <v>7</v>
      </c>
      <c r="G150" s="51" t="s">
        <v>162</v>
      </c>
      <c r="H150" s="61">
        <v>7</v>
      </c>
      <c r="I150" s="35">
        <f>ROUND(0,2)</f>
        <v>0</v>
      </c>
      <c r="J150" s="62">
        <f>ROUND(I150*H150,2)</f>
        <v>0</v>
      </c>
      <c r="K150" s="63">
        <v>0.20999999999999999</v>
      </c>
      <c r="L150" s="64">
        <f>IF(ISNUMBER(K150),ROUND(J150*(K150+1),2),0)</f>
        <v>0</v>
      </c>
      <c r="M150" s="12"/>
      <c r="N150" s="2"/>
      <c r="O150" s="2"/>
      <c r="P150" s="2"/>
      <c r="Q150" s="41">
        <f>IF(ISNUMBER(K150),IF(H150&gt;0,IF(I150&gt;0,J150,0),0),0)</f>
        <v>0</v>
      </c>
      <c r="R150" s="33">
        <f>IF(ISNUMBER(K150)=FALSE,J150,0)</f>
        <v>0</v>
      </c>
    </row>
    <row r="151">
      <c r="A151" s="9"/>
      <c r="B151" s="56" t="s">
        <v>130</v>
      </c>
      <c r="C151" s="1"/>
      <c r="D151" s="1"/>
      <c r="E151" s="57" t="s">
        <v>7</v>
      </c>
      <c r="F151" s="1"/>
      <c r="G151" s="1"/>
      <c r="H151" s="48"/>
      <c r="I151" s="1"/>
      <c r="J151" s="48"/>
      <c r="K151" s="1"/>
      <c r="L151" s="1"/>
      <c r="M151" s="12"/>
      <c r="N151" s="2"/>
      <c r="O151" s="2"/>
      <c r="P151" s="2"/>
      <c r="Q151" s="2"/>
    </row>
    <row r="152" thickBot="1">
      <c r="A152" s="9"/>
      <c r="B152" s="58" t="s">
        <v>132</v>
      </c>
      <c r="C152" s="29"/>
      <c r="D152" s="29"/>
      <c r="E152" s="59" t="s">
        <v>935</v>
      </c>
      <c r="F152" s="29"/>
      <c r="G152" s="29"/>
      <c r="H152" s="60"/>
      <c r="I152" s="29"/>
      <c r="J152" s="60"/>
      <c r="K152" s="29"/>
      <c r="L152" s="29"/>
      <c r="M152" s="12"/>
      <c r="N152" s="2"/>
      <c r="O152" s="2"/>
      <c r="P152" s="2"/>
      <c r="Q152" s="2"/>
    </row>
    <row r="153" thickTop="1">
      <c r="A153" s="9"/>
      <c r="B153" s="49">
        <v>39</v>
      </c>
      <c r="C153" s="50" t="s">
        <v>956</v>
      </c>
      <c r="D153" s="50" t="s">
        <v>7</v>
      </c>
      <c r="E153" s="50" t="s">
        <v>957</v>
      </c>
      <c r="F153" s="50" t="s">
        <v>7</v>
      </c>
      <c r="G153" s="51" t="s">
        <v>162</v>
      </c>
      <c r="H153" s="61">
        <v>6</v>
      </c>
      <c r="I153" s="35">
        <f>ROUND(0,2)</f>
        <v>0</v>
      </c>
      <c r="J153" s="62">
        <f>ROUND(I153*H153,2)</f>
        <v>0</v>
      </c>
      <c r="K153" s="63">
        <v>0.20999999999999999</v>
      </c>
      <c r="L153" s="64">
        <f>IF(ISNUMBER(K153),ROUND(J153*(K153+1),2),0)</f>
        <v>0</v>
      </c>
      <c r="M153" s="12"/>
      <c r="N153" s="2"/>
      <c r="O153" s="2"/>
      <c r="P153" s="2"/>
      <c r="Q153" s="41">
        <f>IF(ISNUMBER(K153),IF(H153&gt;0,IF(I153&gt;0,J153,0),0),0)</f>
        <v>0</v>
      </c>
      <c r="R153" s="33">
        <f>IF(ISNUMBER(K153)=FALSE,J153,0)</f>
        <v>0</v>
      </c>
    </row>
    <row r="154">
      <c r="A154" s="9"/>
      <c r="B154" s="56" t="s">
        <v>130</v>
      </c>
      <c r="C154" s="1"/>
      <c r="D154" s="1"/>
      <c r="E154" s="57" t="s">
        <v>7</v>
      </c>
      <c r="F154" s="1"/>
      <c r="G154" s="1"/>
      <c r="H154" s="48"/>
      <c r="I154" s="1"/>
      <c r="J154" s="48"/>
      <c r="K154" s="1"/>
      <c r="L154" s="1"/>
      <c r="M154" s="12"/>
      <c r="N154" s="2"/>
      <c r="O154" s="2"/>
      <c r="P154" s="2"/>
      <c r="Q154" s="2"/>
    </row>
    <row r="155" thickBot="1">
      <c r="A155" s="9"/>
      <c r="B155" s="58" t="s">
        <v>132</v>
      </c>
      <c r="C155" s="29"/>
      <c r="D155" s="29"/>
      <c r="E155" s="59" t="s">
        <v>893</v>
      </c>
      <c r="F155" s="29"/>
      <c r="G155" s="29"/>
      <c r="H155" s="60"/>
      <c r="I155" s="29"/>
      <c r="J155" s="60"/>
      <c r="K155" s="29"/>
      <c r="L155" s="29"/>
      <c r="M155" s="12"/>
      <c r="N155" s="2"/>
      <c r="O155" s="2"/>
      <c r="P155" s="2"/>
      <c r="Q155" s="2"/>
    </row>
    <row r="156" thickTop="1">
      <c r="A156" s="9"/>
      <c r="B156" s="49">
        <v>40</v>
      </c>
      <c r="C156" s="50" t="s">
        <v>958</v>
      </c>
      <c r="D156" s="50" t="s">
        <v>7</v>
      </c>
      <c r="E156" s="50" t="s">
        <v>959</v>
      </c>
      <c r="F156" s="50" t="s">
        <v>7</v>
      </c>
      <c r="G156" s="51" t="s">
        <v>162</v>
      </c>
      <c r="H156" s="61">
        <v>2</v>
      </c>
      <c r="I156" s="35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1">
        <f>IF(ISNUMBER(K156),IF(H156&gt;0,IF(I156&gt;0,J156,0),0),0)</f>
        <v>0</v>
      </c>
      <c r="R156" s="33">
        <f>IF(ISNUMBER(K156)=FALSE,J156,0)</f>
        <v>0</v>
      </c>
    </row>
    <row r="157">
      <c r="A157" s="9"/>
      <c r="B157" s="56" t="s">
        <v>130</v>
      </c>
      <c r="C157" s="1"/>
      <c r="D157" s="1"/>
      <c r="E157" s="57" t="s">
        <v>7</v>
      </c>
      <c r="F157" s="1"/>
      <c r="G157" s="1"/>
      <c r="H157" s="48"/>
      <c r="I157" s="1"/>
      <c r="J157" s="48"/>
      <c r="K157" s="1"/>
      <c r="L157" s="1"/>
      <c r="M157" s="12"/>
      <c r="N157" s="2"/>
      <c r="O157" s="2"/>
      <c r="P157" s="2"/>
      <c r="Q157" s="2"/>
    </row>
    <row r="158" thickBot="1">
      <c r="A158" s="9"/>
      <c r="B158" s="58" t="s">
        <v>132</v>
      </c>
      <c r="C158" s="29"/>
      <c r="D158" s="29"/>
      <c r="E158" s="59" t="s">
        <v>885</v>
      </c>
      <c r="F158" s="29"/>
      <c r="G158" s="29"/>
      <c r="H158" s="60"/>
      <c r="I158" s="29"/>
      <c r="J158" s="60"/>
      <c r="K158" s="29"/>
      <c r="L158" s="29"/>
      <c r="M158" s="12"/>
      <c r="N158" s="2"/>
      <c r="O158" s="2"/>
      <c r="P158" s="2"/>
      <c r="Q158" s="2"/>
    </row>
    <row r="159" thickTop="1">
      <c r="A159" s="9"/>
      <c r="B159" s="49">
        <v>41</v>
      </c>
      <c r="C159" s="50" t="s">
        <v>960</v>
      </c>
      <c r="D159" s="50" t="s">
        <v>7</v>
      </c>
      <c r="E159" s="50" t="s">
        <v>961</v>
      </c>
      <c r="F159" s="50" t="s">
        <v>7</v>
      </c>
      <c r="G159" s="51" t="s">
        <v>227</v>
      </c>
      <c r="H159" s="61">
        <v>565.10000000000002</v>
      </c>
      <c r="I159" s="35">
        <f>ROUND(0,2)</f>
        <v>0</v>
      </c>
      <c r="J159" s="62">
        <f>ROUND(I159*H159,2)</f>
        <v>0</v>
      </c>
      <c r="K159" s="63">
        <v>0.20999999999999999</v>
      </c>
      <c r="L159" s="64">
        <f>IF(ISNUMBER(K159),ROUND(J159*(K159+1),2),0)</f>
        <v>0</v>
      </c>
      <c r="M159" s="12"/>
      <c r="N159" s="2"/>
      <c r="O159" s="2"/>
      <c r="P159" s="2"/>
      <c r="Q159" s="41">
        <f>IF(ISNUMBER(K159),IF(H159&gt;0,IF(I159&gt;0,J159,0),0),0)</f>
        <v>0</v>
      </c>
      <c r="R159" s="33">
        <f>IF(ISNUMBER(K159)=FALSE,J159,0)</f>
        <v>0</v>
      </c>
    </row>
    <row r="160">
      <c r="A160" s="9"/>
      <c r="B160" s="56" t="s">
        <v>130</v>
      </c>
      <c r="C160" s="1"/>
      <c r="D160" s="1"/>
      <c r="E160" s="57" t="s">
        <v>7</v>
      </c>
      <c r="F160" s="1"/>
      <c r="G160" s="1"/>
      <c r="H160" s="48"/>
      <c r="I160" s="1"/>
      <c r="J160" s="48"/>
      <c r="K160" s="1"/>
      <c r="L160" s="1"/>
      <c r="M160" s="12"/>
      <c r="N160" s="2"/>
      <c r="O160" s="2"/>
      <c r="P160" s="2"/>
      <c r="Q160" s="2"/>
    </row>
    <row r="161" thickBot="1">
      <c r="A161" s="9"/>
      <c r="B161" s="58" t="s">
        <v>132</v>
      </c>
      <c r="C161" s="29"/>
      <c r="D161" s="29"/>
      <c r="E161" s="59" t="s">
        <v>962</v>
      </c>
      <c r="F161" s="29"/>
      <c r="G161" s="29"/>
      <c r="H161" s="60"/>
      <c r="I161" s="29"/>
      <c r="J161" s="60"/>
      <c r="K161" s="29"/>
      <c r="L161" s="29"/>
      <c r="M161" s="12"/>
      <c r="N161" s="2"/>
      <c r="O161" s="2"/>
      <c r="P161" s="2"/>
      <c r="Q161" s="2"/>
    </row>
    <row r="162" thickTop="1">
      <c r="A162" s="9"/>
      <c r="B162" s="49">
        <v>42</v>
      </c>
      <c r="C162" s="50" t="s">
        <v>963</v>
      </c>
      <c r="D162" s="50" t="s">
        <v>7</v>
      </c>
      <c r="E162" s="50" t="s">
        <v>964</v>
      </c>
      <c r="F162" s="50" t="s">
        <v>7</v>
      </c>
      <c r="G162" s="51" t="s">
        <v>227</v>
      </c>
      <c r="H162" s="61">
        <v>565.10000000000002</v>
      </c>
      <c r="I162" s="35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1">
        <f>IF(ISNUMBER(K162),IF(H162&gt;0,IF(I162&gt;0,J162,0),0),0)</f>
        <v>0</v>
      </c>
      <c r="R162" s="33">
        <f>IF(ISNUMBER(K162)=FALSE,J162,0)</f>
        <v>0</v>
      </c>
    </row>
    <row r="163">
      <c r="A163" s="9"/>
      <c r="B163" s="56" t="s">
        <v>130</v>
      </c>
      <c r="C163" s="1"/>
      <c r="D163" s="1"/>
      <c r="E163" s="57" t="s">
        <v>7</v>
      </c>
      <c r="F163" s="1"/>
      <c r="G163" s="1"/>
      <c r="H163" s="48"/>
      <c r="I163" s="1"/>
      <c r="J163" s="48"/>
      <c r="K163" s="1"/>
      <c r="L163" s="1"/>
      <c r="M163" s="12"/>
      <c r="N163" s="2"/>
      <c r="O163" s="2"/>
      <c r="P163" s="2"/>
      <c r="Q163" s="2"/>
    </row>
    <row r="164" thickBot="1">
      <c r="A164" s="9"/>
      <c r="B164" s="58" t="s">
        <v>132</v>
      </c>
      <c r="C164" s="29"/>
      <c r="D164" s="29"/>
      <c r="E164" s="59" t="s">
        <v>962</v>
      </c>
      <c r="F164" s="29"/>
      <c r="G164" s="29"/>
      <c r="H164" s="60"/>
      <c r="I164" s="29"/>
      <c r="J164" s="60"/>
      <c r="K164" s="29"/>
      <c r="L164" s="29"/>
      <c r="M164" s="12"/>
      <c r="N164" s="2"/>
      <c r="O164" s="2"/>
      <c r="P164" s="2"/>
      <c r="Q164" s="2"/>
    </row>
    <row r="165" thickTop="1">
      <c r="A165" s="9"/>
      <c r="B165" s="49">
        <v>43</v>
      </c>
      <c r="C165" s="50" t="s">
        <v>965</v>
      </c>
      <c r="D165" s="50" t="s">
        <v>7</v>
      </c>
      <c r="E165" s="50" t="s">
        <v>966</v>
      </c>
      <c r="F165" s="50" t="s">
        <v>7</v>
      </c>
      <c r="G165" s="51" t="s">
        <v>162</v>
      </c>
      <c r="H165" s="61">
        <v>4</v>
      </c>
      <c r="I165" s="35">
        <f>ROUND(0,2)</f>
        <v>0</v>
      </c>
      <c r="J165" s="62">
        <f>ROUND(I165*H165,2)</f>
        <v>0</v>
      </c>
      <c r="K165" s="63">
        <v>0.20999999999999999</v>
      </c>
      <c r="L165" s="64">
        <f>IF(ISNUMBER(K165),ROUND(J165*(K165+1),2),0)</f>
        <v>0</v>
      </c>
      <c r="M165" s="12"/>
      <c r="N165" s="2"/>
      <c r="O165" s="2"/>
      <c r="P165" s="2"/>
      <c r="Q165" s="41">
        <f>IF(ISNUMBER(K165),IF(H165&gt;0,IF(I165&gt;0,J165,0),0),0)</f>
        <v>0</v>
      </c>
      <c r="R165" s="33">
        <f>IF(ISNUMBER(K165)=FALSE,J165,0)</f>
        <v>0</v>
      </c>
    </row>
    <row r="166">
      <c r="A166" s="9"/>
      <c r="B166" s="56" t="s">
        <v>130</v>
      </c>
      <c r="C166" s="1"/>
      <c r="D166" s="1"/>
      <c r="E166" s="57" t="s">
        <v>7</v>
      </c>
      <c r="F166" s="1"/>
      <c r="G166" s="1"/>
      <c r="H166" s="48"/>
      <c r="I166" s="1"/>
      <c r="J166" s="48"/>
      <c r="K166" s="1"/>
      <c r="L166" s="1"/>
      <c r="M166" s="12"/>
      <c r="N166" s="2"/>
      <c r="O166" s="2"/>
      <c r="P166" s="2"/>
      <c r="Q166" s="2"/>
    </row>
    <row r="167" thickBot="1">
      <c r="A167" s="9"/>
      <c r="B167" s="58" t="s">
        <v>132</v>
      </c>
      <c r="C167" s="29"/>
      <c r="D167" s="29"/>
      <c r="E167" s="59" t="s">
        <v>967</v>
      </c>
      <c r="F167" s="29"/>
      <c r="G167" s="29"/>
      <c r="H167" s="60"/>
      <c r="I167" s="29"/>
      <c r="J167" s="60"/>
      <c r="K167" s="29"/>
      <c r="L167" s="29"/>
      <c r="M167" s="12"/>
      <c r="N167" s="2"/>
      <c r="O167" s="2"/>
      <c r="P167" s="2"/>
      <c r="Q167" s="2"/>
    </row>
    <row r="168" thickTop="1">
      <c r="A168" s="9"/>
      <c r="B168" s="49">
        <v>44</v>
      </c>
      <c r="C168" s="50" t="s">
        <v>968</v>
      </c>
      <c r="D168" s="50" t="s">
        <v>7</v>
      </c>
      <c r="E168" s="50" t="s">
        <v>969</v>
      </c>
      <c r="F168" s="50" t="s">
        <v>7</v>
      </c>
      <c r="G168" s="51" t="s">
        <v>227</v>
      </c>
      <c r="H168" s="61">
        <v>33.5</v>
      </c>
      <c r="I168" s="35">
        <f>ROUND(0,2)</f>
        <v>0</v>
      </c>
      <c r="J168" s="62">
        <f>ROUND(I168*H168,2)</f>
        <v>0</v>
      </c>
      <c r="K168" s="63">
        <v>0.20999999999999999</v>
      </c>
      <c r="L168" s="64">
        <f>IF(ISNUMBER(K168),ROUND(J168*(K168+1),2),0)</f>
        <v>0</v>
      </c>
      <c r="M168" s="12"/>
      <c r="N168" s="2"/>
      <c r="O168" s="2"/>
      <c r="P168" s="2"/>
      <c r="Q168" s="41">
        <f>IF(ISNUMBER(K168),IF(H168&gt;0,IF(I168&gt;0,J168,0),0),0)</f>
        <v>0</v>
      </c>
      <c r="R168" s="33">
        <f>IF(ISNUMBER(K168)=FALSE,J168,0)</f>
        <v>0</v>
      </c>
    </row>
    <row r="169">
      <c r="A169" s="9"/>
      <c r="B169" s="56" t="s">
        <v>130</v>
      </c>
      <c r="C169" s="1"/>
      <c r="D169" s="1"/>
      <c r="E169" s="57" t="s">
        <v>7</v>
      </c>
      <c r="F169" s="1"/>
      <c r="G169" s="1"/>
      <c r="H169" s="48"/>
      <c r="I169" s="1"/>
      <c r="J169" s="48"/>
      <c r="K169" s="1"/>
      <c r="L169" s="1"/>
      <c r="M169" s="12"/>
      <c r="N169" s="2"/>
      <c r="O169" s="2"/>
      <c r="P169" s="2"/>
      <c r="Q169" s="2"/>
    </row>
    <row r="170" thickBot="1">
      <c r="A170" s="9"/>
      <c r="B170" s="58" t="s">
        <v>132</v>
      </c>
      <c r="C170" s="29"/>
      <c r="D170" s="29"/>
      <c r="E170" s="59" t="s">
        <v>970</v>
      </c>
      <c r="F170" s="29"/>
      <c r="G170" s="29"/>
      <c r="H170" s="60"/>
      <c r="I170" s="29"/>
      <c r="J170" s="60"/>
      <c r="K170" s="29"/>
      <c r="L170" s="29"/>
      <c r="M170" s="12"/>
      <c r="N170" s="2"/>
      <c r="O170" s="2"/>
      <c r="P170" s="2"/>
      <c r="Q170" s="2"/>
    </row>
    <row r="171" thickTop="1">
      <c r="A171" s="9"/>
      <c r="B171" s="49">
        <v>45</v>
      </c>
      <c r="C171" s="50" t="s">
        <v>971</v>
      </c>
      <c r="D171" s="50" t="s">
        <v>7</v>
      </c>
      <c r="E171" s="50" t="s">
        <v>972</v>
      </c>
      <c r="F171" s="50" t="s">
        <v>7</v>
      </c>
      <c r="G171" s="51" t="s">
        <v>227</v>
      </c>
      <c r="H171" s="61">
        <v>380.39999999999998</v>
      </c>
      <c r="I171" s="35">
        <f>ROUND(0,2)</f>
        <v>0</v>
      </c>
      <c r="J171" s="62">
        <f>ROUND(I171*H171,2)</f>
        <v>0</v>
      </c>
      <c r="K171" s="63">
        <v>0.20999999999999999</v>
      </c>
      <c r="L171" s="64">
        <f>IF(ISNUMBER(K171),ROUND(J171*(K171+1),2),0)</f>
        <v>0</v>
      </c>
      <c r="M171" s="12"/>
      <c r="N171" s="2"/>
      <c r="O171" s="2"/>
      <c r="P171" s="2"/>
      <c r="Q171" s="41">
        <f>IF(ISNUMBER(K171),IF(H171&gt;0,IF(I171&gt;0,J171,0),0),0)</f>
        <v>0</v>
      </c>
      <c r="R171" s="33">
        <f>IF(ISNUMBER(K171)=FALSE,J171,0)</f>
        <v>0</v>
      </c>
    </row>
    <row r="172">
      <c r="A172" s="9"/>
      <c r="B172" s="56" t="s">
        <v>130</v>
      </c>
      <c r="C172" s="1"/>
      <c r="D172" s="1"/>
      <c r="E172" s="57" t="s">
        <v>7</v>
      </c>
      <c r="F172" s="1"/>
      <c r="G172" s="1"/>
      <c r="H172" s="48"/>
      <c r="I172" s="1"/>
      <c r="J172" s="48"/>
      <c r="K172" s="1"/>
      <c r="L172" s="1"/>
      <c r="M172" s="12"/>
      <c r="N172" s="2"/>
      <c r="O172" s="2"/>
      <c r="P172" s="2"/>
      <c r="Q172" s="2"/>
    </row>
    <row r="173" thickBot="1">
      <c r="A173" s="9"/>
      <c r="B173" s="58" t="s">
        <v>132</v>
      </c>
      <c r="C173" s="29"/>
      <c r="D173" s="29"/>
      <c r="E173" s="59" t="s">
        <v>973</v>
      </c>
      <c r="F173" s="29"/>
      <c r="G173" s="29"/>
      <c r="H173" s="60"/>
      <c r="I173" s="29"/>
      <c r="J173" s="60"/>
      <c r="K173" s="29"/>
      <c r="L173" s="29"/>
      <c r="M173" s="12"/>
      <c r="N173" s="2"/>
      <c r="O173" s="2"/>
      <c r="P173" s="2"/>
      <c r="Q173" s="2"/>
    </row>
    <row r="174" thickTop="1">
      <c r="A174" s="9"/>
      <c r="B174" s="49">
        <v>46</v>
      </c>
      <c r="C174" s="50" t="s">
        <v>974</v>
      </c>
      <c r="D174" s="50" t="s">
        <v>7</v>
      </c>
      <c r="E174" s="50" t="s">
        <v>975</v>
      </c>
      <c r="F174" s="50" t="s">
        <v>7</v>
      </c>
      <c r="G174" s="51" t="s">
        <v>227</v>
      </c>
      <c r="H174" s="61">
        <v>151.19999999999999</v>
      </c>
      <c r="I174" s="35">
        <f>ROUND(0,2)</f>
        <v>0</v>
      </c>
      <c r="J174" s="62">
        <f>ROUND(I174*H174,2)</f>
        <v>0</v>
      </c>
      <c r="K174" s="63">
        <v>0.20999999999999999</v>
      </c>
      <c r="L174" s="64">
        <f>IF(ISNUMBER(K174),ROUND(J174*(K174+1),2),0)</f>
        <v>0</v>
      </c>
      <c r="M174" s="12"/>
      <c r="N174" s="2"/>
      <c r="O174" s="2"/>
      <c r="P174" s="2"/>
      <c r="Q174" s="41">
        <f>IF(ISNUMBER(K174),IF(H174&gt;0,IF(I174&gt;0,J174,0),0),0)</f>
        <v>0</v>
      </c>
      <c r="R174" s="33">
        <f>IF(ISNUMBER(K174)=FALSE,J174,0)</f>
        <v>0</v>
      </c>
    </row>
    <row r="175">
      <c r="A175" s="9"/>
      <c r="B175" s="56" t="s">
        <v>130</v>
      </c>
      <c r="C175" s="1"/>
      <c r="D175" s="1"/>
      <c r="E175" s="57" t="s">
        <v>7</v>
      </c>
      <c r="F175" s="1"/>
      <c r="G175" s="1"/>
      <c r="H175" s="48"/>
      <c r="I175" s="1"/>
      <c r="J175" s="48"/>
      <c r="K175" s="1"/>
      <c r="L175" s="1"/>
      <c r="M175" s="12"/>
      <c r="N175" s="2"/>
      <c r="O175" s="2"/>
      <c r="P175" s="2"/>
      <c r="Q175" s="2"/>
    </row>
    <row r="176" thickBot="1">
      <c r="A176" s="9"/>
      <c r="B176" s="58" t="s">
        <v>132</v>
      </c>
      <c r="C176" s="29"/>
      <c r="D176" s="29"/>
      <c r="E176" s="59" t="s">
        <v>976</v>
      </c>
      <c r="F176" s="29"/>
      <c r="G176" s="29"/>
      <c r="H176" s="60"/>
      <c r="I176" s="29"/>
      <c r="J176" s="60"/>
      <c r="K176" s="29"/>
      <c r="L176" s="29"/>
      <c r="M176" s="12"/>
      <c r="N176" s="2"/>
      <c r="O176" s="2"/>
      <c r="P176" s="2"/>
      <c r="Q176" s="2"/>
    </row>
    <row r="177" thickTop="1">
      <c r="A177" s="9"/>
      <c r="B177" s="49">
        <v>47</v>
      </c>
      <c r="C177" s="50" t="s">
        <v>977</v>
      </c>
      <c r="D177" s="50" t="s">
        <v>7</v>
      </c>
      <c r="E177" s="50" t="s">
        <v>978</v>
      </c>
      <c r="F177" s="50" t="s">
        <v>7</v>
      </c>
      <c r="G177" s="51" t="s">
        <v>227</v>
      </c>
      <c r="H177" s="61">
        <v>648.5</v>
      </c>
      <c r="I177" s="35">
        <f>ROUND(0,2)</f>
        <v>0</v>
      </c>
      <c r="J177" s="62">
        <f>ROUND(I177*H177,2)</f>
        <v>0</v>
      </c>
      <c r="K177" s="63">
        <v>0.20999999999999999</v>
      </c>
      <c r="L177" s="64">
        <f>IF(ISNUMBER(K177),ROUND(J177*(K177+1),2),0)</f>
        <v>0</v>
      </c>
      <c r="M177" s="12"/>
      <c r="N177" s="2"/>
      <c r="O177" s="2"/>
      <c r="P177" s="2"/>
      <c r="Q177" s="41">
        <f>IF(ISNUMBER(K177),IF(H177&gt;0,IF(I177&gt;0,J177,0),0),0)</f>
        <v>0</v>
      </c>
      <c r="R177" s="33">
        <f>IF(ISNUMBER(K177)=FALSE,J177,0)</f>
        <v>0</v>
      </c>
    </row>
    <row r="178">
      <c r="A178" s="9"/>
      <c r="B178" s="56" t="s">
        <v>130</v>
      </c>
      <c r="C178" s="1"/>
      <c r="D178" s="1"/>
      <c r="E178" s="57" t="s">
        <v>7</v>
      </c>
      <c r="F178" s="1"/>
      <c r="G178" s="1"/>
      <c r="H178" s="48"/>
      <c r="I178" s="1"/>
      <c r="J178" s="48"/>
      <c r="K178" s="1"/>
      <c r="L178" s="1"/>
      <c r="M178" s="12"/>
      <c r="N178" s="2"/>
      <c r="O178" s="2"/>
      <c r="P178" s="2"/>
      <c r="Q178" s="2"/>
    </row>
    <row r="179" thickBot="1">
      <c r="A179" s="9"/>
      <c r="B179" s="58" t="s">
        <v>132</v>
      </c>
      <c r="C179" s="29"/>
      <c r="D179" s="29"/>
      <c r="E179" s="59" t="s">
        <v>979</v>
      </c>
      <c r="F179" s="29"/>
      <c r="G179" s="29"/>
      <c r="H179" s="60"/>
      <c r="I179" s="29"/>
      <c r="J179" s="60"/>
      <c r="K179" s="29"/>
      <c r="L179" s="29"/>
      <c r="M179" s="12"/>
      <c r="N179" s="2"/>
      <c r="O179" s="2"/>
      <c r="P179" s="2"/>
      <c r="Q179" s="2"/>
    </row>
    <row r="180" thickTop="1">
      <c r="A180" s="9"/>
      <c r="B180" s="49">
        <v>48</v>
      </c>
      <c r="C180" s="50" t="s">
        <v>980</v>
      </c>
      <c r="D180" s="50" t="s">
        <v>7</v>
      </c>
      <c r="E180" s="50" t="s">
        <v>981</v>
      </c>
      <c r="F180" s="50" t="s">
        <v>7</v>
      </c>
      <c r="G180" s="51" t="s">
        <v>227</v>
      </c>
      <c r="H180" s="61">
        <v>380.39999999999998</v>
      </c>
      <c r="I180" s="35">
        <f>ROUND(0,2)</f>
        <v>0</v>
      </c>
      <c r="J180" s="62">
        <f>ROUND(I180*H180,2)</f>
        <v>0</v>
      </c>
      <c r="K180" s="63">
        <v>0.20999999999999999</v>
      </c>
      <c r="L180" s="64">
        <f>IF(ISNUMBER(K180),ROUND(J180*(K180+1),2),0)</f>
        <v>0</v>
      </c>
      <c r="M180" s="12"/>
      <c r="N180" s="2"/>
      <c r="O180" s="2"/>
      <c r="P180" s="2"/>
      <c r="Q180" s="41">
        <f>IF(ISNUMBER(K180),IF(H180&gt;0,IF(I180&gt;0,J180,0),0),0)</f>
        <v>0</v>
      </c>
      <c r="R180" s="33">
        <f>IF(ISNUMBER(K180)=FALSE,J180,0)</f>
        <v>0</v>
      </c>
    </row>
    <row r="181">
      <c r="A181" s="9"/>
      <c r="B181" s="56" t="s">
        <v>130</v>
      </c>
      <c r="C181" s="1"/>
      <c r="D181" s="1"/>
      <c r="E181" s="57" t="s">
        <v>7</v>
      </c>
      <c r="F181" s="1"/>
      <c r="G181" s="1"/>
      <c r="H181" s="48"/>
      <c r="I181" s="1"/>
      <c r="J181" s="48"/>
      <c r="K181" s="1"/>
      <c r="L181" s="1"/>
      <c r="M181" s="12"/>
      <c r="N181" s="2"/>
      <c r="O181" s="2"/>
      <c r="P181" s="2"/>
      <c r="Q181" s="2"/>
    </row>
    <row r="182" thickBot="1">
      <c r="A182" s="9"/>
      <c r="B182" s="58" t="s">
        <v>132</v>
      </c>
      <c r="C182" s="29"/>
      <c r="D182" s="29"/>
      <c r="E182" s="59" t="s">
        <v>973</v>
      </c>
      <c r="F182" s="29"/>
      <c r="G182" s="29"/>
      <c r="H182" s="60"/>
      <c r="I182" s="29"/>
      <c r="J182" s="60"/>
      <c r="K182" s="29"/>
      <c r="L182" s="29"/>
      <c r="M182" s="12"/>
      <c r="N182" s="2"/>
      <c r="O182" s="2"/>
      <c r="P182" s="2"/>
      <c r="Q182" s="2"/>
    </row>
    <row r="183" thickTop="1">
      <c r="A183" s="9"/>
      <c r="B183" s="49">
        <v>49</v>
      </c>
      <c r="C183" s="50" t="s">
        <v>982</v>
      </c>
      <c r="D183" s="50" t="s">
        <v>7</v>
      </c>
      <c r="E183" s="50" t="s">
        <v>983</v>
      </c>
      <c r="F183" s="50" t="s">
        <v>7</v>
      </c>
      <c r="G183" s="51" t="s">
        <v>227</v>
      </c>
      <c r="H183" s="61">
        <v>151.19999999999999</v>
      </c>
      <c r="I183" s="35">
        <f>ROUND(0,2)</f>
        <v>0</v>
      </c>
      <c r="J183" s="62">
        <f>ROUND(I183*H183,2)</f>
        <v>0</v>
      </c>
      <c r="K183" s="63">
        <v>0.20999999999999999</v>
      </c>
      <c r="L183" s="64">
        <f>IF(ISNUMBER(K183),ROUND(J183*(K183+1),2),0)</f>
        <v>0</v>
      </c>
      <c r="M183" s="12"/>
      <c r="N183" s="2"/>
      <c r="O183" s="2"/>
      <c r="P183" s="2"/>
      <c r="Q183" s="41">
        <f>IF(ISNUMBER(K183),IF(H183&gt;0,IF(I183&gt;0,J183,0),0),0)</f>
        <v>0</v>
      </c>
      <c r="R183" s="33">
        <f>IF(ISNUMBER(K183)=FALSE,J183,0)</f>
        <v>0</v>
      </c>
    </row>
    <row r="184">
      <c r="A184" s="9"/>
      <c r="B184" s="56" t="s">
        <v>130</v>
      </c>
      <c r="C184" s="1"/>
      <c r="D184" s="1"/>
      <c r="E184" s="57" t="s">
        <v>7</v>
      </c>
      <c r="F184" s="1"/>
      <c r="G184" s="1"/>
      <c r="H184" s="48"/>
      <c r="I184" s="1"/>
      <c r="J184" s="48"/>
      <c r="K184" s="1"/>
      <c r="L184" s="1"/>
      <c r="M184" s="12"/>
      <c r="N184" s="2"/>
      <c r="O184" s="2"/>
      <c r="P184" s="2"/>
      <c r="Q184" s="2"/>
    </row>
    <row r="185" thickBot="1">
      <c r="A185" s="9"/>
      <c r="B185" s="58" t="s">
        <v>132</v>
      </c>
      <c r="C185" s="29"/>
      <c r="D185" s="29"/>
      <c r="E185" s="59" t="s">
        <v>976</v>
      </c>
      <c r="F185" s="29"/>
      <c r="G185" s="29"/>
      <c r="H185" s="60"/>
      <c r="I185" s="29"/>
      <c r="J185" s="60"/>
      <c r="K185" s="29"/>
      <c r="L185" s="29"/>
      <c r="M185" s="12"/>
      <c r="N185" s="2"/>
      <c r="O185" s="2"/>
      <c r="P185" s="2"/>
      <c r="Q185" s="2"/>
    </row>
    <row r="186" thickTop="1" thickBot="1" ht="25" customHeight="1">
      <c r="A186" s="9"/>
      <c r="B186" s="1"/>
      <c r="C186" s="65">
        <v>8</v>
      </c>
      <c r="D186" s="1"/>
      <c r="E186" s="66" t="s">
        <v>168</v>
      </c>
      <c r="F186" s="1"/>
      <c r="G186" s="67" t="s">
        <v>152</v>
      </c>
      <c r="H186" s="68">
        <f>J78+J81+J84+J87+J90+J93+J96+J99+J102+J105+J108+J111+J114+J117+J120+J123+J126+J129+J132+J135+J138+J141+J144+J147+J150+J153+J156+J159+J162+J165+J168+J171+J174+J177+J180+J183</f>
        <v>0</v>
      </c>
      <c r="I186" s="67" t="s">
        <v>153</v>
      </c>
      <c r="J186" s="69">
        <f>(L186-H186)</f>
        <v>0</v>
      </c>
      <c r="K186" s="67" t="s">
        <v>154</v>
      </c>
      <c r="L186" s="70">
        <f>L78+L81+L84+L87+L90+L93+L96+L99+L102+L105+L108+L111+L114+L117+L120+L123+L126+L129+L132+L135+L138+L141+L144+L147+L150+L153+L156+L159+L162+L165+L168+L171+L174+L177+L180+L183</f>
        <v>0</v>
      </c>
      <c r="M186" s="12"/>
      <c r="N186" s="2"/>
      <c r="O186" s="2"/>
      <c r="P186" s="2"/>
      <c r="Q186" s="41">
        <f>0+Q78+Q81+Q84+Q87+Q90+Q93+Q96+Q99+Q102+Q105+Q108+Q111+Q114+Q117+Q120+Q123+Q126+Q129+Q132+Q135+Q138+Q141+Q144+Q147+Q150+Q153+Q156+Q159+Q162+Q165+Q168+Q171+Q174+Q177+Q180+Q183</f>
        <v>0</v>
      </c>
      <c r="R186" s="33">
        <f>0+R78+R81+R84+R87+R90+R93+R96+R99+R102+R105+R108+R111+R114+R117+R120+R123+R126+R129+R132+R135+R138+R141+R144+R147+R150+R153+R156+R159+R162+R165+R168+R171+R174+R177+R180+R183</f>
        <v>0</v>
      </c>
      <c r="S186" s="71">
        <f>Q186*(1+J186)+R186</f>
        <v>0</v>
      </c>
    </row>
    <row r="187" thickTop="1" thickBot="1" ht="25" customHeight="1">
      <c r="A187" s="9"/>
      <c r="B187" s="72"/>
      <c r="C187" s="72"/>
      <c r="D187" s="72"/>
      <c r="E187" s="73"/>
      <c r="F187" s="72"/>
      <c r="G187" s="74" t="s">
        <v>155</v>
      </c>
      <c r="H187" s="75">
        <f>J78+J81+J84+J87+J90+J93+J96+J99+J102+J105+J108+J111+J114+J117+J120+J123+J126+J129+J132+J135+J138+J141+J144+J147+J150+J153+J156+J159+J162+J165+J168+J171+J174+J177+J180+J183</f>
        <v>0</v>
      </c>
      <c r="I187" s="74" t="s">
        <v>156</v>
      </c>
      <c r="J187" s="76">
        <f>0+J186</f>
        <v>0</v>
      </c>
      <c r="K187" s="74" t="s">
        <v>157</v>
      </c>
      <c r="L187" s="77">
        <f>L78+L81+L84+L87+L90+L93+L96+L99+L102+L105+L108+L111+L114+L117+L120+L123+L126+L129+L132+L135+L138+L141+L144+L147+L150+L153+L156+L159+L162+L165+L168+L171+L174+L177+L180+L183</f>
        <v>0</v>
      </c>
      <c r="M187" s="12"/>
      <c r="N187" s="2"/>
      <c r="O187" s="2"/>
      <c r="P187" s="2"/>
      <c r="Q187" s="2"/>
    </row>
    <row r="188" ht="40" customHeight="1">
      <c r="A188" s="9"/>
      <c r="B188" s="82" t="s">
        <v>346</v>
      </c>
      <c r="C188" s="1"/>
      <c r="D188" s="1"/>
      <c r="E188" s="1"/>
      <c r="F188" s="1"/>
      <c r="G188" s="1"/>
      <c r="H188" s="48"/>
      <c r="I188" s="1"/>
      <c r="J188" s="48"/>
      <c r="K188" s="1"/>
      <c r="L188" s="1"/>
      <c r="M188" s="12"/>
      <c r="N188" s="2"/>
      <c r="O188" s="2"/>
      <c r="P188" s="2"/>
      <c r="Q188" s="2"/>
    </row>
    <row r="189">
      <c r="A189" s="9"/>
      <c r="B189" s="49">
        <v>50</v>
      </c>
      <c r="C189" s="50" t="s">
        <v>984</v>
      </c>
      <c r="D189" s="50" t="s">
        <v>7</v>
      </c>
      <c r="E189" s="50" t="s">
        <v>985</v>
      </c>
      <c r="F189" s="50" t="s">
        <v>7</v>
      </c>
      <c r="G189" s="51" t="s">
        <v>227</v>
      </c>
      <c r="H189" s="52">
        <v>374</v>
      </c>
      <c r="I189" s="24">
        <f>ROUND(0,2)</f>
        <v>0</v>
      </c>
      <c r="J189" s="53">
        <f>ROUND(I189*H189,2)</f>
        <v>0</v>
      </c>
      <c r="K189" s="54">
        <v>0.20999999999999999</v>
      </c>
      <c r="L189" s="55">
        <f>IF(ISNUMBER(K189),ROUND(J189*(K189+1),2),0)</f>
        <v>0</v>
      </c>
      <c r="M189" s="12"/>
      <c r="N189" s="2"/>
      <c r="O189" s="2"/>
      <c r="P189" s="2"/>
      <c r="Q189" s="41">
        <f>IF(ISNUMBER(K189),IF(H189&gt;0,IF(I189&gt;0,J189,0),0),0)</f>
        <v>0</v>
      </c>
      <c r="R189" s="33">
        <f>IF(ISNUMBER(K189)=FALSE,J189,0)</f>
        <v>0</v>
      </c>
    </row>
    <row r="190">
      <c r="A190" s="9"/>
      <c r="B190" s="56" t="s">
        <v>130</v>
      </c>
      <c r="C190" s="1"/>
      <c r="D190" s="1"/>
      <c r="E190" s="57" t="s">
        <v>7</v>
      </c>
      <c r="F190" s="1"/>
      <c r="G190" s="1"/>
      <c r="H190" s="48"/>
      <c r="I190" s="1"/>
      <c r="J190" s="48"/>
      <c r="K190" s="1"/>
      <c r="L190" s="1"/>
      <c r="M190" s="12"/>
      <c r="N190" s="2"/>
      <c r="O190" s="2"/>
      <c r="P190" s="2"/>
      <c r="Q190" s="2"/>
    </row>
    <row r="191" thickBot="1">
      <c r="A191" s="9"/>
      <c r="B191" s="58" t="s">
        <v>132</v>
      </c>
      <c r="C191" s="29"/>
      <c r="D191" s="29"/>
      <c r="E191" s="59" t="s">
        <v>986</v>
      </c>
      <c r="F191" s="29"/>
      <c r="G191" s="29"/>
      <c r="H191" s="60"/>
      <c r="I191" s="29"/>
      <c r="J191" s="60"/>
      <c r="K191" s="29"/>
      <c r="L191" s="29"/>
      <c r="M191" s="12"/>
      <c r="N191" s="2"/>
      <c r="O191" s="2"/>
      <c r="P191" s="2"/>
      <c r="Q191" s="2"/>
    </row>
    <row r="192" thickTop="1">
      <c r="A192" s="9"/>
      <c r="B192" s="49">
        <v>51</v>
      </c>
      <c r="C192" s="50" t="s">
        <v>987</v>
      </c>
      <c r="D192" s="50" t="s">
        <v>7</v>
      </c>
      <c r="E192" s="50" t="s">
        <v>988</v>
      </c>
      <c r="F192" s="50" t="s">
        <v>7</v>
      </c>
      <c r="G192" s="51" t="s">
        <v>227</v>
      </c>
      <c r="H192" s="61">
        <v>153</v>
      </c>
      <c r="I192" s="35">
        <f>ROUND(0,2)</f>
        <v>0</v>
      </c>
      <c r="J192" s="62">
        <f>ROUND(I192*H192,2)</f>
        <v>0</v>
      </c>
      <c r="K192" s="63">
        <v>0.20999999999999999</v>
      </c>
      <c r="L192" s="64">
        <f>IF(ISNUMBER(K192),ROUND(J192*(K192+1),2),0)</f>
        <v>0</v>
      </c>
      <c r="M192" s="12"/>
      <c r="N192" s="2"/>
      <c r="O192" s="2"/>
      <c r="P192" s="2"/>
      <c r="Q192" s="41">
        <f>IF(ISNUMBER(K192),IF(H192&gt;0,IF(I192&gt;0,J192,0),0),0)</f>
        <v>0</v>
      </c>
      <c r="R192" s="33">
        <f>IF(ISNUMBER(K192)=FALSE,J192,0)</f>
        <v>0</v>
      </c>
    </row>
    <row r="193">
      <c r="A193" s="9"/>
      <c r="B193" s="56" t="s">
        <v>130</v>
      </c>
      <c r="C193" s="1"/>
      <c r="D193" s="1"/>
      <c r="E193" s="57" t="s">
        <v>7</v>
      </c>
      <c r="F193" s="1"/>
      <c r="G193" s="1"/>
      <c r="H193" s="48"/>
      <c r="I193" s="1"/>
      <c r="J193" s="48"/>
      <c r="K193" s="1"/>
      <c r="L193" s="1"/>
      <c r="M193" s="12"/>
      <c r="N193" s="2"/>
      <c r="O193" s="2"/>
      <c r="P193" s="2"/>
      <c r="Q193" s="2"/>
    </row>
    <row r="194" thickBot="1">
      <c r="A194" s="9"/>
      <c r="B194" s="58" t="s">
        <v>132</v>
      </c>
      <c r="C194" s="29"/>
      <c r="D194" s="29"/>
      <c r="E194" s="59" t="s">
        <v>989</v>
      </c>
      <c r="F194" s="29"/>
      <c r="G194" s="29"/>
      <c r="H194" s="60"/>
      <c r="I194" s="29"/>
      <c r="J194" s="60"/>
      <c r="K194" s="29"/>
      <c r="L194" s="29"/>
      <c r="M194" s="12"/>
      <c r="N194" s="2"/>
      <c r="O194" s="2"/>
      <c r="P194" s="2"/>
      <c r="Q194" s="2"/>
    </row>
    <row r="195" thickTop="1" thickBot="1" ht="25" customHeight="1">
      <c r="A195" s="9"/>
      <c r="B195" s="1"/>
      <c r="C195" s="65">
        <v>9</v>
      </c>
      <c r="D195" s="1"/>
      <c r="E195" s="66" t="s">
        <v>169</v>
      </c>
      <c r="F195" s="1"/>
      <c r="G195" s="67" t="s">
        <v>152</v>
      </c>
      <c r="H195" s="68">
        <f>J189+J192</f>
        <v>0</v>
      </c>
      <c r="I195" s="67" t="s">
        <v>153</v>
      </c>
      <c r="J195" s="69">
        <f>(L195-H195)</f>
        <v>0</v>
      </c>
      <c r="K195" s="67" t="s">
        <v>154</v>
      </c>
      <c r="L195" s="70">
        <f>L189+L192</f>
        <v>0</v>
      </c>
      <c r="M195" s="12"/>
      <c r="N195" s="2"/>
      <c r="O195" s="2"/>
      <c r="P195" s="2"/>
      <c r="Q195" s="41">
        <f>0+Q189+Q192</f>
        <v>0</v>
      </c>
      <c r="R195" s="33">
        <f>0+R189+R192</f>
        <v>0</v>
      </c>
      <c r="S195" s="71">
        <f>Q195*(1+J195)+R195</f>
        <v>0</v>
      </c>
    </row>
    <row r="196" thickTop="1" thickBot="1" ht="25" customHeight="1">
      <c r="A196" s="9"/>
      <c r="B196" s="72"/>
      <c r="C196" s="72"/>
      <c r="D196" s="72"/>
      <c r="E196" s="73"/>
      <c r="F196" s="72"/>
      <c r="G196" s="74" t="s">
        <v>155</v>
      </c>
      <c r="H196" s="75">
        <f>J189+J192</f>
        <v>0</v>
      </c>
      <c r="I196" s="74" t="s">
        <v>156</v>
      </c>
      <c r="J196" s="76">
        <f>0+J195</f>
        <v>0</v>
      </c>
      <c r="K196" s="74" t="s">
        <v>157</v>
      </c>
      <c r="L196" s="77">
        <f>L189+L192</f>
        <v>0</v>
      </c>
      <c r="M196" s="12"/>
      <c r="N196" s="2"/>
      <c r="O196" s="2"/>
      <c r="P196" s="2"/>
      <c r="Q196" s="2"/>
    </row>
    <row r="197">
      <c r="A197" s="13"/>
      <c r="B197" s="4"/>
      <c r="C197" s="4"/>
      <c r="D197" s="4"/>
      <c r="E197" s="4"/>
      <c r="F197" s="4"/>
      <c r="G197" s="4"/>
      <c r="H197" s="78"/>
      <c r="I197" s="4"/>
      <c r="J197" s="78"/>
      <c r="K197" s="4"/>
      <c r="L197" s="4"/>
      <c r="M197" s="14"/>
      <c r="N197" s="2"/>
      <c r="O197" s="2"/>
      <c r="P197" s="2"/>
      <c r="Q197" s="2"/>
    </row>
    <row r="19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2"/>
      <c r="O198" s="2"/>
      <c r="P198" s="2"/>
      <c r="Q198" s="2"/>
    </row>
  </sheetData>
  <mergeCells count="12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4:D34"/>
    <mergeCell ref="B35:D35"/>
    <mergeCell ref="B37:D37"/>
    <mergeCell ref="B38:D38"/>
    <mergeCell ref="B40:D40"/>
    <mergeCell ref="B41:D41"/>
    <mergeCell ref="B23:D23"/>
    <mergeCell ref="B24:D24"/>
    <mergeCell ref="B79:D79"/>
    <mergeCell ref="B80:D80"/>
    <mergeCell ref="B82:D82"/>
    <mergeCell ref="B83:D83"/>
    <mergeCell ref="B85:D85"/>
    <mergeCell ref="B86:D86"/>
    <mergeCell ref="B88:D88"/>
    <mergeCell ref="B89:D89"/>
    <mergeCell ref="B91:D91"/>
    <mergeCell ref="B92:D92"/>
    <mergeCell ref="B94:D94"/>
    <mergeCell ref="B95:D95"/>
    <mergeCell ref="B97:D97"/>
    <mergeCell ref="B98:D98"/>
    <mergeCell ref="B100:D100"/>
    <mergeCell ref="B101:D101"/>
    <mergeCell ref="B103:D103"/>
    <mergeCell ref="B104:D104"/>
    <mergeCell ref="B106:D106"/>
    <mergeCell ref="B107:D107"/>
    <mergeCell ref="B44:L44"/>
    <mergeCell ref="B46:D46"/>
    <mergeCell ref="B47:D47"/>
    <mergeCell ref="B49:D49"/>
    <mergeCell ref="B50:D50"/>
    <mergeCell ref="B52:D52"/>
    <mergeCell ref="B53:D53"/>
    <mergeCell ref="B55:D55"/>
    <mergeCell ref="B56:D56"/>
    <mergeCell ref="B58:D58"/>
    <mergeCell ref="B59:D59"/>
    <mergeCell ref="B61:D61"/>
    <mergeCell ref="B62:D62"/>
    <mergeCell ref="B64:D64"/>
    <mergeCell ref="B65:D65"/>
    <mergeCell ref="B68:L68"/>
    <mergeCell ref="B70:D70"/>
    <mergeCell ref="B71:D71"/>
    <mergeCell ref="B73:D73"/>
    <mergeCell ref="B74:D74"/>
    <mergeCell ref="B77:L77"/>
    <mergeCell ref="B109:D109"/>
    <mergeCell ref="B110:D110"/>
    <mergeCell ref="B112:D112"/>
    <mergeCell ref="B113:D113"/>
    <mergeCell ref="B115:D115"/>
    <mergeCell ref="B116:D116"/>
    <mergeCell ref="B118:D118"/>
    <mergeCell ref="B119:D119"/>
    <mergeCell ref="B121:D121"/>
    <mergeCell ref="B122:D122"/>
    <mergeCell ref="B124:D124"/>
    <mergeCell ref="B125:D125"/>
    <mergeCell ref="B127:D127"/>
    <mergeCell ref="B128:D128"/>
    <mergeCell ref="B130:D130"/>
    <mergeCell ref="B131:D131"/>
    <mergeCell ref="B133:D133"/>
    <mergeCell ref="B134:D134"/>
    <mergeCell ref="B136:D136"/>
    <mergeCell ref="B137:D137"/>
    <mergeCell ref="B139:D139"/>
    <mergeCell ref="B140:D140"/>
    <mergeCell ref="B142:D142"/>
    <mergeCell ref="B143:D143"/>
    <mergeCell ref="B145:D145"/>
    <mergeCell ref="B146:D146"/>
    <mergeCell ref="B148:D148"/>
    <mergeCell ref="B149:D149"/>
    <mergeCell ref="B151:D151"/>
    <mergeCell ref="B152:D152"/>
    <mergeCell ref="B154:D154"/>
    <mergeCell ref="B155:D155"/>
    <mergeCell ref="B157:D157"/>
    <mergeCell ref="B158:D158"/>
    <mergeCell ref="B160:D160"/>
    <mergeCell ref="B161:D161"/>
    <mergeCell ref="B163:D163"/>
    <mergeCell ref="B164:D164"/>
    <mergeCell ref="B166:D166"/>
    <mergeCell ref="B167:D167"/>
    <mergeCell ref="B169:D169"/>
    <mergeCell ref="B170:D170"/>
    <mergeCell ref="B172:D172"/>
    <mergeCell ref="B173:D173"/>
    <mergeCell ref="B175:D175"/>
    <mergeCell ref="B176:D176"/>
    <mergeCell ref="B178:D178"/>
    <mergeCell ref="B179:D179"/>
    <mergeCell ref="B181:D181"/>
    <mergeCell ref="B182:D182"/>
    <mergeCell ref="B184:D184"/>
    <mergeCell ref="B185:D185"/>
    <mergeCell ref="B190:D190"/>
    <mergeCell ref="B191:D191"/>
    <mergeCell ref="B193:D193"/>
    <mergeCell ref="B194:D194"/>
    <mergeCell ref="B188:L188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H43+H67+H76+H169+H175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990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L43+L67+L76+L169+L175</f>
        <v>0</v>
      </c>
      <c r="K11" s="1"/>
      <c r="L11" s="1"/>
      <c r="M11" s="12"/>
      <c r="N11" s="2"/>
      <c r="O11" s="2"/>
      <c r="P11" s="2"/>
      <c r="Q11" s="41">
        <f>IF(SUM(K20:K24)&gt;0,ROUND(SUM(S20:S24)/SUM(K20:K24)-1,8),0)</f>
        <v>0</v>
      </c>
      <c r="R11" s="33">
        <f>AVERAGE(J42,J66,J75,J168,J174)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H43</f>
        <v>0</v>
      </c>
      <c r="L20" s="46">
        <f>L43</f>
        <v>0</v>
      </c>
      <c r="M20" s="12"/>
      <c r="N20" s="2"/>
      <c r="O20" s="2"/>
      <c r="P20" s="2"/>
      <c r="Q20" s="2"/>
      <c r="S20" s="33">
        <f>S42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H67</f>
        <v>0</v>
      </c>
      <c r="L21" s="46">
        <f>L67</f>
        <v>0</v>
      </c>
      <c r="M21" s="12"/>
      <c r="N21" s="2"/>
      <c r="O21" s="2"/>
      <c r="P21" s="2"/>
      <c r="Q21" s="2"/>
      <c r="S21" s="33">
        <f>S66</f>
        <v>0</v>
      </c>
    </row>
    <row r="22">
      <c r="A22" s="9"/>
      <c r="B22" s="44">
        <v>4</v>
      </c>
      <c r="C22" s="1"/>
      <c r="D22" s="1"/>
      <c r="E22" s="45" t="s">
        <v>602</v>
      </c>
      <c r="F22" s="1"/>
      <c r="G22" s="1"/>
      <c r="H22" s="1"/>
      <c r="I22" s="1"/>
      <c r="J22" s="1"/>
      <c r="K22" s="46">
        <f>H76</f>
        <v>0</v>
      </c>
      <c r="L22" s="46">
        <f>L76</f>
        <v>0</v>
      </c>
      <c r="M22" s="12"/>
      <c r="N22" s="2"/>
      <c r="O22" s="2"/>
      <c r="P22" s="2"/>
      <c r="Q22" s="2"/>
      <c r="S22" s="33">
        <f>S75</f>
        <v>0</v>
      </c>
    </row>
    <row r="23">
      <c r="A23" s="9"/>
      <c r="B23" s="44">
        <v>8</v>
      </c>
      <c r="C23" s="1"/>
      <c r="D23" s="1"/>
      <c r="E23" s="45" t="s">
        <v>168</v>
      </c>
      <c r="F23" s="1"/>
      <c r="G23" s="1"/>
      <c r="H23" s="1"/>
      <c r="I23" s="1"/>
      <c r="J23" s="1"/>
      <c r="K23" s="46">
        <f>H169</f>
        <v>0</v>
      </c>
      <c r="L23" s="46">
        <f>L169</f>
        <v>0</v>
      </c>
      <c r="M23" s="12"/>
      <c r="N23" s="2"/>
      <c r="O23" s="2"/>
      <c r="P23" s="2"/>
      <c r="Q23" s="2"/>
      <c r="S23" s="33">
        <f>S168</f>
        <v>0</v>
      </c>
    </row>
    <row r="24">
      <c r="A24" s="9"/>
      <c r="B24" s="44">
        <v>9</v>
      </c>
      <c r="C24" s="1"/>
      <c r="D24" s="1"/>
      <c r="E24" s="45" t="s">
        <v>169</v>
      </c>
      <c r="F24" s="1"/>
      <c r="G24" s="1"/>
      <c r="H24" s="1"/>
      <c r="I24" s="1"/>
      <c r="J24" s="1"/>
      <c r="K24" s="46">
        <f>H175</f>
        <v>0</v>
      </c>
      <c r="L24" s="46">
        <f>L175</f>
        <v>0</v>
      </c>
      <c r="M24" s="12"/>
      <c r="N24" s="2"/>
      <c r="O24" s="2"/>
      <c r="P24" s="2"/>
      <c r="Q24" s="2"/>
      <c r="S24" s="33">
        <f>S174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6" t="s">
        <v>118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1"/>
      <c r="N27" s="2"/>
      <c r="O27" s="2"/>
      <c r="P27" s="2"/>
      <c r="Q27" s="2"/>
    </row>
    <row r="28" ht="18" customHeight="1">
      <c r="A28" s="9"/>
      <c r="B28" s="42" t="s">
        <v>119</v>
      </c>
      <c r="C28" s="42" t="s">
        <v>115</v>
      </c>
      <c r="D28" s="42" t="s">
        <v>120</v>
      </c>
      <c r="E28" s="42" t="s">
        <v>116</v>
      </c>
      <c r="F28" s="42" t="s">
        <v>121</v>
      </c>
      <c r="G28" s="43" t="s">
        <v>122</v>
      </c>
      <c r="H28" s="22" t="s">
        <v>123</v>
      </c>
      <c r="I28" s="22" t="s">
        <v>124</v>
      </c>
      <c r="J28" s="22" t="s">
        <v>17</v>
      </c>
      <c r="K28" s="43" t="s">
        <v>125</v>
      </c>
      <c r="L28" s="22" t="s">
        <v>18</v>
      </c>
      <c r="M28" s="79"/>
      <c r="N28" s="2"/>
      <c r="O28" s="2"/>
      <c r="P28" s="2"/>
      <c r="Q28" s="2"/>
    </row>
    <row r="29" ht="40" customHeight="1">
      <c r="A29" s="9"/>
      <c r="B29" s="47" t="s">
        <v>126</v>
      </c>
      <c r="C29" s="1"/>
      <c r="D29" s="1"/>
      <c r="E29" s="1"/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>
      <c r="A30" s="9"/>
      <c r="B30" s="49">
        <v>1</v>
      </c>
      <c r="C30" s="50" t="s">
        <v>170</v>
      </c>
      <c r="D30" s="50" t="s">
        <v>7</v>
      </c>
      <c r="E30" s="50" t="s">
        <v>171</v>
      </c>
      <c r="F30" s="50" t="s">
        <v>7</v>
      </c>
      <c r="G30" s="51" t="s">
        <v>172</v>
      </c>
      <c r="H30" s="52">
        <v>308.35899999999998</v>
      </c>
      <c r="I30" s="24">
        <f>ROUND(0,2)</f>
        <v>0</v>
      </c>
      <c r="J30" s="53">
        <f>ROUND(I30*H30,2)</f>
        <v>0</v>
      </c>
      <c r="K30" s="54">
        <v>0.20999999999999999</v>
      </c>
      <c r="L30" s="55">
        <f>IF(ISNUMBER(K30),ROUND(J30*(K30+1),2),0)</f>
        <v>0</v>
      </c>
      <c r="M30" s="12"/>
      <c r="N30" s="2"/>
      <c r="O30" s="2"/>
      <c r="P30" s="2"/>
      <c r="Q30" s="41">
        <f>IF(ISNUMBER(K30),IF(H30&gt;0,IF(I30&gt;0,J30,0),0),0)</f>
        <v>0</v>
      </c>
      <c r="R30" s="33">
        <f>IF(ISNUMBER(K30)=FALSE,J30,0)</f>
        <v>0</v>
      </c>
    </row>
    <row r="31">
      <c r="A31" s="9"/>
      <c r="B31" s="56" t="s">
        <v>130</v>
      </c>
      <c r="C31" s="1"/>
      <c r="D31" s="1"/>
      <c r="E31" s="57" t="s">
        <v>603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 thickBot="1">
      <c r="A32" s="9"/>
      <c r="B32" s="58" t="s">
        <v>132</v>
      </c>
      <c r="C32" s="29"/>
      <c r="D32" s="29"/>
      <c r="E32" s="59" t="s">
        <v>991</v>
      </c>
      <c r="F32" s="29"/>
      <c r="G32" s="29"/>
      <c r="H32" s="60"/>
      <c r="I32" s="29"/>
      <c r="J32" s="60"/>
      <c r="K32" s="29"/>
      <c r="L32" s="29"/>
      <c r="M32" s="12"/>
      <c r="N32" s="2"/>
      <c r="O32" s="2"/>
      <c r="P32" s="2"/>
      <c r="Q32" s="2"/>
    </row>
    <row r="33" thickTop="1">
      <c r="A33" s="9"/>
      <c r="B33" s="49">
        <v>2</v>
      </c>
      <c r="C33" s="50" t="s">
        <v>178</v>
      </c>
      <c r="D33" s="50" t="s">
        <v>7</v>
      </c>
      <c r="E33" s="50" t="s">
        <v>171</v>
      </c>
      <c r="F33" s="50" t="s">
        <v>7</v>
      </c>
      <c r="G33" s="51" t="s">
        <v>180</v>
      </c>
      <c r="H33" s="61">
        <v>3.4649999999999999</v>
      </c>
      <c r="I33" s="35">
        <f>ROUND(0,2)</f>
        <v>0</v>
      </c>
      <c r="J33" s="62">
        <f>ROUND(I33*H33,2)</f>
        <v>0</v>
      </c>
      <c r="K33" s="63">
        <v>0.20999999999999999</v>
      </c>
      <c r="L33" s="64">
        <f>IF(ISNUMBER(K33),ROUND(J33*(K33+1),2),0)</f>
        <v>0</v>
      </c>
      <c r="M33" s="12"/>
      <c r="N33" s="2"/>
      <c r="O33" s="2"/>
      <c r="P33" s="2"/>
      <c r="Q33" s="41">
        <f>IF(ISNUMBER(K33),IF(H33&gt;0,IF(I33&gt;0,J33,0),0),0)</f>
        <v>0</v>
      </c>
      <c r="R33" s="33">
        <f>IF(ISNUMBER(K33)=FALSE,J33,0)</f>
        <v>0</v>
      </c>
    </row>
    <row r="34">
      <c r="A34" s="9"/>
      <c r="B34" s="56" t="s">
        <v>130</v>
      </c>
      <c r="C34" s="1"/>
      <c r="D34" s="1"/>
      <c r="E34" s="57" t="s">
        <v>651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132</v>
      </c>
      <c r="C35" s="29"/>
      <c r="D35" s="29"/>
      <c r="E35" s="59" t="s">
        <v>992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>
      <c r="A36" s="9"/>
      <c r="B36" s="49">
        <v>3</v>
      </c>
      <c r="C36" s="50" t="s">
        <v>864</v>
      </c>
      <c r="D36" s="50" t="s">
        <v>7</v>
      </c>
      <c r="E36" s="50" t="s">
        <v>865</v>
      </c>
      <c r="F36" s="50" t="s">
        <v>7</v>
      </c>
      <c r="G36" s="51" t="s">
        <v>129</v>
      </c>
      <c r="H36" s="61">
        <v>1</v>
      </c>
      <c r="I36" s="35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1">
        <f>IF(ISNUMBER(K36),IF(H36&gt;0,IF(I36&gt;0,J36,0),0),0)</f>
        <v>0</v>
      </c>
      <c r="R36" s="33">
        <f>IF(ISNUMBER(K36)=FALSE,J36,0)</f>
        <v>0</v>
      </c>
    </row>
    <row r="37">
      <c r="A37" s="9"/>
      <c r="B37" s="56" t="s">
        <v>130</v>
      </c>
      <c r="C37" s="1"/>
      <c r="D37" s="1"/>
      <c r="E37" s="57" t="s">
        <v>866</v>
      </c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 thickBot="1">
      <c r="A38" s="9"/>
      <c r="B38" s="58" t="s">
        <v>132</v>
      </c>
      <c r="C38" s="29"/>
      <c r="D38" s="29"/>
      <c r="E38" s="59" t="s">
        <v>133</v>
      </c>
      <c r="F38" s="29"/>
      <c r="G38" s="29"/>
      <c r="H38" s="60"/>
      <c r="I38" s="29"/>
      <c r="J38" s="60"/>
      <c r="K38" s="29"/>
      <c r="L38" s="29"/>
      <c r="M38" s="12"/>
      <c r="N38" s="2"/>
      <c r="O38" s="2"/>
      <c r="P38" s="2"/>
      <c r="Q38" s="2"/>
    </row>
    <row r="39" thickTop="1">
      <c r="A39" s="9"/>
      <c r="B39" s="49">
        <v>4</v>
      </c>
      <c r="C39" s="50" t="s">
        <v>867</v>
      </c>
      <c r="D39" s="50" t="s">
        <v>7</v>
      </c>
      <c r="E39" s="50" t="s">
        <v>868</v>
      </c>
      <c r="F39" s="50" t="s">
        <v>7</v>
      </c>
      <c r="G39" s="51" t="s">
        <v>129</v>
      </c>
      <c r="H39" s="61">
        <v>1</v>
      </c>
      <c r="I39" s="35">
        <f>ROUND(0,2)</f>
        <v>0</v>
      </c>
      <c r="J39" s="62">
        <f>ROUND(I39*H39,2)</f>
        <v>0</v>
      </c>
      <c r="K39" s="63">
        <v>0.20999999999999999</v>
      </c>
      <c r="L39" s="64">
        <f>IF(ISNUMBER(K39),ROUND(J39*(K39+1),2),0)</f>
        <v>0</v>
      </c>
      <c r="M39" s="12"/>
      <c r="N39" s="2"/>
      <c r="O39" s="2"/>
      <c r="P39" s="2"/>
      <c r="Q39" s="41">
        <f>IF(ISNUMBER(K39),IF(H39&gt;0,IF(I39&gt;0,J39,0),0),0)</f>
        <v>0</v>
      </c>
      <c r="R39" s="33">
        <f>IF(ISNUMBER(K39)=FALSE,J39,0)</f>
        <v>0</v>
      </c>
    </row>
    <row r="40">
      <c r="A40" s="9"/>
      <c r="B40" s="56" t="s">
        <v>130</v>
      </c>
      <c r="C40" s="1"/>
      <c r="D40" s="1"/>
      <c r="E40" s="57" t="s">
        <v>993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 thickBot="1">
      <c r="A41" s="9"/>
      <c r="B41" s="58" t="s">
        <v>132</v>
      </c>
      <c r="C41" s="29"/>
      <c r="D41" s="29"/>
      <c r="E41" s="59" t="s">
        <v>133</v>
      </c>
      <c r="F41" s="29"/>
      <c r="G41" s="29"/>
      <c r="H41" s="60"/>
      <c r="I41" s="29"/>
      <c r="J41" s="60"/>
      <c r="K41" s="29"/>
      <c r="L41" s="29"/>
      <c r="M41" s="12"/>
      <c r="N41" s="2"/>
      <c r="O41" s="2"/>
      <c r="P41" s="2"/>
      <c r="Q41" s="2"/>
    </row>
    <row r="42" thickTop="1" thickBot="1" ht="25" customHeight="1">
      <c r="A42" s="9"/>
      <c r="B42" s="1"/>
      <c r="C42" s="65">
        <v>0</v>
      </c>
      <c r="D42" s="1"/>
      <c r="E42" s="66" t="s">
        <v>117</v>
      </c>
      <c r="F42" s="1"/>
      <c r="G42" s="67" t="s">
        <v>152</v>
      </c>
      <c r="H42" s="68">
        <f>J30+J33+J36+J39</f>
        <v>0</v>
      </c>
      <c r="I42" s="67" t="s">
        <v>153</v>
      </c>
      <c r="J42" s="69">
        <f>(L42-H42)</f>
        <v>0</v>
      </c>
      <c r="K42" s="67" t="s">
        <v>154</v>
      </c>
      <c r="L42" s="70">
        <f>L30+L33+L36+L39</f>
        <v>0</v>
      </c>
      <c r="M42" s="12"/>
      <c r="N42" s="2"/>
      <c r="O42" s="2"/>
      <c r="P42" s="2"/>
      <c r="Q42" s="41">
        <f>0+Q30+Q33+Q36+Q39</f>
        <v>0</v>
      </c>
      <c r="R42" s="33">
        <f>0+R30+R33+R36+R39</f>
        <v>0</v>
      </c>
      <c r="S42" s="71">
        <f>Q42*(1+J42)+R42</f>
        <v>0</v>
      </c>
    </row>
    <row r="43" thickTop="1" thickBot="1" ht="25" customHeight="1">
      <c r="A43" s="9"/>
      <c r="B43" s="72"/>
      <c r="C43" s="72"/>
      <c r="D43" s="72"/>
      <c r="E43" s="73"/>
      <c r="F43" s="72"/>
      <c r="G43" s="74" t="s">
        <v>155</v>
      </c>
      <c r="H43" s="75">
        <f>J30+J33+J36+J39</f>
        <v>0</v>
      </c>
      <c r="I43" s="74" t="s">
        <v>156</v>
      </c>
      <c r="J43" s="76">
        <f>0+J42</f>
        <v>0</v>
      </c>
      <c r="K43" s="74" t="s">
        <v>157</v>
      </c>
      <c r="L43" s="77">
        <f>L30+L33+L36+L39</f>
        <v>0</v>
      </c>
      <c r="M43" s="12"/>
      <c r="N43" s="2"/>
      <c r="O43" s="2"/>
      <c r="P43" s="2"/>
      <c r="Q43" s="2"/>
    </row>
    <row r="44" ht="40" customHeight="1">
      <c r="A44" s="9"/>
      <c r="B44" s="82" t="s">
        <v>197</v>
      </c>
      <c r="C44" s="1"/>
      <c r="D44" s="1"/>
      <c r="E44" s="1"/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>
      <c r="A45" s="9"/>
      <c r="B45" s="49">
        <v>5</v>
      </c>
      <c r="C45" s="50" t="s">
        <v>245</v>
      </c>
      <c r="D45" s="50" t="s">
        <v>7</v>
      </c>
      <c r="E45" s="50" t="s">
        <v>246</v>
      </c>
      <c r="F45" s="50" t="s">
        <v>7</v>
      </c>
      <c r="G45" s="51" t="s">
        <v>172</v>
      </c>
      <c r="H45" s="52">
        <v>1199.2360000000001</v>
      </c>
      <c r="I45" s="24">
        <f>ROUND(0,2)</f>
        <v>0</v>
      </c>
      <c r="J45" s="53">
        <f>ROUND(I45*H45,2)</f>
        <v>0</v>
      </c>
      <c r="K45" s="54">
        <v>0.20999999999999999</v>
      </c>
      <c r="L45" s="55">
        <f>IF(ISNUMBER(K45),ROUND(J45*(K45+1),2),0)</f>
        <v>0</v>
      </c>
      <c r="M45" s="12"/>
      <c r="N45" s="2"/>
      <c r="O45" s="2"/>
      <c r="P45" s="2"/>
      <c r="Q45" s="41">
        <f>IF(ISNUMBER(K45),IF(H45&gt;0,IF(I45&gt;0,J45,0),0),0)</f>
        <v>0</v>
      </c>
      <c r="R45" s="33">
        <f>IF(ISNUMBER(K45)=FALSE,J45,0)</f>
        <v>0</v>
      </c>
    </row>
    <row r="46">
      <c r="A46" s="9"/>
      <c r="B46" s="56" t="s">
        <v>130</v>
      </c>
      <c r="C46" s="1"/>
      <c r="D46" s="1"/>
      <c r="E46" s="57" t="s">
        <v>693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132</v>
      </c>
      <c r="C47" s="29"/>
      <c r="D47" s="29"/>
      <c r="E47" s="59" t="s">
        <v>994</v>
      </c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>
      <c r="A48" s="9"/>
      <c r="B48" s="49">
        <v>6</v>
      </c>
      <c r="C48" s="50" t="s">
        <v>697</v>
      </c>
      <c r="D48" s="50" t="s">
        <v>7</v>
      </c>
      <c r="E48" s="50" t="s">
        <v>698</v>
      </c>
      <c r="F48" s="50" t="s">
        <v>7</v>
      </c>
      <c r="G48" s="51" t="s">
        <v>172</v>
      </c>
      <c r="H48" s="61">
        <v>143.91900000000001</v>
      </c>
      <c r="I48" s="35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1">
        <f>IF(ISNUMBER(K48),IF(H48&gt;0,IF(I48&gt;0,J48,0),0),0)</f>
        <v>0</v>
      </c>
      <c r="R48" s="33">
        <f>IF(ISNUMBER(K48)=FALSE,J48,0)</f>
        <v>0</v>
      </c>
    </row>
    <row r="49">
      <c r="A49" s="9"/>
      <c r="B49" s="56" t="s">
        <v>130</v>
      </c>
      <c r="C49" s="1"/>
      <c r="D49" s="1"/>
      <c r="E49" s="57" t="s">
        <v>7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 thickBot="1">
      <c r="A50" s="9"/>
      <c r="B50" s="58" t="s">
        <v>132</v>
      </c>
      <c r="C50" s="29"/>
      <c r="D50" s="29"/>
      <c r="E50" s="59" t="s">
        <v>995</v>
      </c>
      <c r="F50" s="29"/>
      <c r="G50" s="29"/>
      <c r="H50" s="60"/>
      <c r="I50" s="29"/>
      <c r="J50" s="60"/>
      <c r="K50" s="29"/>
      <c r="L50" s="29"/>
      <c r="M50" s="12"/>
      <c r="N50" s="2"/>
      <c r="O50" s="2"/>
      <c r="P50" s="2"/>
      <c r="Q50" s="2"/>
    </row>
    <row r="51" thickTop="1">
      <c r="A51" s="9"/>
      <c r="B51" s="49">
        <v>7</v>
      </c>
      <c r="C51" s="50" t="s">
        <v>607</v>
      </c>
      <c r="D51" s="50" t="s">
        <v>7</v>
      </c>
      <c r="E51" s="50" t="s">
        <v>608</v>
      </c>
      <c r="F51" s="50" t="s">
        <v>7</v>
      </c>
      <c r="G51" s="51" t="s">
        <v>172</v>
      </c>
      <c r="H51" s="61">
        <v>1055.317</v>
      </c>
      <c r="I51" s="35">
        <f>ROUND(0,2)</f>
        <v>0</v>
      </c>
      <c r="J51" s="62">
        <f>ROUND(I51*H51,2)</f>
        <v>0</v>
      </c>
      <c r="K51" s="63">
        <v>0.20999999999999999</v>
      </c>
      <c r="L51" s="64">
        <f>IF(ISNUMBER(K51),ROUND(J51*(K51+1),2),0)</f>
        <v>0</v>
      </c>
      <c r="M51" s="12"/>
      <c r="N51" s="2"/>
      <c r="O51" s="2"/>
      <c r="P51" s="2"/>
      <c r="Q51" s="41">
        <f>IF(ISNUMBER(K51),IF(H51&gt;0,IF(I51&gt;0,J51,0),0),0)</f>
        <v>0</v>
      </c>
      <c r="R51" s="33">
        <f>IF(ISNUMBER(K51)=FALSE,J51,0)</f>
        <v>0</v>
      </c>
    </row>
    <row r="52">
      <c r="A52" s="9"/>
      <c r="B52" s="56" t="s">
        <v>130</v>
      </c>
      <c r="C52" s="1"/>
      <c r="D52" s="1"/>
      <c r="E52" s="57" t="s">
        <v>7</v>
      </c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 thickBot="1">
      <c r="A53" s="9"/>
      <c r="B53" s="58" t="s">
        <v>132</v>
      </c>
      <c r="C53" s="29"/>
      <c r="D53" s="29"/>
      <c r="E53" s="59" t="s">
        <v>996</v>
      </c>
      <c r="F53" s="29"/>
      <c r="G53" s="29"/>
      <c r="H53" s="60"/>
      <c r="I53" s="29"/>
      <c r="J53" s="60"/>
      <c r="K53" s="29"/>
      <c r="L53" s="29"/>
      <c r="M53" s="12"/>
      <c r="N53" s="2"/>
      <c r="O53" s="2"/>
      <c r="P53" s="2"/>
      <c r="Q53" s="2"/>
    </row>
    <row r="54" thickTop="1">
      <c r="A54" s="9"/>
      <c r="B54" s="49">
        <v>8</v>
      </c>
      <c r="C54" s="50" t="s">
        <v>610</v>
      </c>
      <c r="D54" s="50" t="s">
        <v>7</v>
      </c>
      <c r="E54" s="50" t="s">
        <v>611</v>
      </c>
      <c r="F54" s="50" t="s">
        <v>7</v>
      </c>
      <c r="G54" s="51" t="s">
        <v>172</v>
      </c>
      <c r="H54" s="61">
        <v>452.279</v>
      </c>
      <c r="I54" s="35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1">
        <f>IF(ISNUMBER(K54),IF(H54&gt;0,IF(I54&gt;0,J54,0),0),0)</f>
        <v>0</v>
      </c>
      <c r="R54" s="33">
        <f>IF(ISNUMBER(K54)=FALSE,J54,0)</f>
        <v>0</v>
      </c>
    </row>
    <row r="55">
      <c r="A55" s="9"/>
      <c r="B55" s="56" t="s">
        <v>130</v>
      </c>
      <c r="C55" s="1"/>
      <c r="D55" s="1"/>
      <c r="E55" s="57" t="s">
        <v>7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 thickBot="1">
      <c r="A56" s="9"/>
      <c r="B56" s="58" t="s">
        <v>132</v>
      </c>
      <c r="C56" s="29"/>
      <c r="D56" s="29"/>
      <c r="E56" s="59" t="s">
        <v>997</v>
      </c>
      <c r="F56" s="29"/>
      <c r="G56" s="29"/>
      <c r="H56" s="60"/>
      <c r="I56" s="29"/>
      <c r="J56" s="60"/>
      <c r="K56" s="29"/>
      <c r="L56" s="29"/>
      <c r="M56" s="12"/>
      <c r="N56" s="2"/>
      <c r="O56" s="2"/>
      <c r="P56" s="2"/>
      <c r="Q56" s="2"/>
    </row>
    <row r="57" thickTop="1">
      <c r="A57" s="9"/>
      <c r="B57" s="49">
        <v>9</v>
      </c>
      <c r="C57" s="50" t="s">
        <v>257</v>
      </c>
      <c r="D57" s="50" t="s">
        <v>7</v>
      </c>
      <c r="E57" s="50" t="s">
        <v>258</v>
      </c>
      <c r="F57" s="50" t="s">
        <v>7</v>
      </c>
      <c r="G57" s="51" t="s">
        <v>172</v>
      </c>
      <c r="H57" s="61">
        <v>1507.595</v>
      </c>
      <c r="I57" s="35">
        <f>ROUND(0,2)</f>
        <v>0</v>
      </c>
      <c r="J57" s="62">
        <f>ROUND(I57*H57,2)</f>
        <v>0</v>
      </c>
      <c r="K57" s="63">
        <v>0.20999999999999999</v>
      </c>
      <c r="L57" s="64">
        <f>IF(ISNUMBER(K57),ROUND(J57*(K57+1),2),0)</f>
        <v>0</v>
      </c>
      <c r="M57" s="12"/>
      <c r="N57" s="2"/>
      <c r="O57" s="2"/>
      <c r="P57" s="2"/>
      <c r="Q57" s="41">
        <f>IF(ISNUMBER(K57),IF(H57&gt;0,IF(I57&gt;0,J57,0),0),0)</f>
        <v>0</v>
      </c>
      <c r="R57" s="33">
        <f>IF(ISNUMBER(K57)=FALSE,J57,0)</f>
        <v>0</v>
      </c>
    </row>
    <row r="58">
      <c r="A58" s="9"/>
      <c r="B58" s="56" t="s">
        <v>130</v>
      </c>
      <c r="C58" s="1"/>
      <c r="D58" s="1"/>
      <c r="E58" s="57" t="s">
        <v>7</v>
      </c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 thickBot="1">
      <c r="A59" s="9"/>
      <c r="B59" s="58" t="s">
        <v>132</v>
      </c>
      <c r="C59" s="29"/>
      <c r="D59" s="29"/>
      <c r="E59" s="59" t="s">
        <v>998</v>
      </c>
      <c r="F59" s="29"/>
      <c r="G59" s="29"/>
      <c r="H59" s="60"/>
      <c r="I59" s="29"/>
      <c r="J59" s="60"/>
      <c r="K59" s="29"/>
      <c r="L59" s="29"/>
      <c r="M59" s="12"/>
      <c r="N59" s="2"/>
      <c r="O59" s="2"/>
      <c r="P59" s="2"/>
      <c r="Q59" s="2"/>
    </row>
    <row r="60" thickTop="1">
      <c r="A60" s="9"/>
      <c r="B60" s="49">
        <v>10</v>
      </c>
      <c r="C60" s="50" t="s">
        <v>614</v>
      </c>
      <c r="D60" s="50" t="s">
        <v>7</v>
      </c>
      <c r="E60" s="50" t="s">
        <v>615</v>
      </c>
      <c r="F60" s="50" t="s">
        <v>7</v>
      </c>
      <c r="G60" s="51" t="s">
        <v>172</v>
      </c>
      <c r="H60" s="61">
        <v>1199.2360000000001</v>
      </c>
      <c r="I60" s="35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1">
        <f>IF(ISNUMBER(K60),IF(H60&gt;0,IF(I60&gt;0,J60,0),0),0)</f>
        <v>0</v>
      </c>
      <c r="R60" s="33">
        <f>IF(ISNUMBER(K60)=FALSE,J60,0)</f>
        <v>0</v>
      </c>
    </row>
    <row r="61">
      <c r="A61" s="9"/>
      <c r="B61" s="56" t="s">
        <v>130</v>
      </c>
      <c r="C61" s="1"/>
      <c r="D61" s="1"/>
      <c r="E61" s="57" t="s">
        <v>7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 thickBot="1">
      <c r="A62" s="9"/>
      <c r="B62" s="58" t="s">
        <v>132</v>
      </c>
      <c r="C62" s="29"/>
      <c r="D62" s="29"/>
      <c r="E62" s="59" t="s">
        <v>999</v>
      </c>
      <c r="F62" s="29"/>
      <c r="G62" s="29"/>
      <c r="H62" s="60"/>
      <c r="I62" s="29"/>
      <c r="J62" s="60"/>
      <c r="K62" s="29"/>
      <c r="L62" s="29"/>
      <c r="M62" s="12"/>
      <c r="N62" s="2"/>
      <c r="O62" s="2"/>
      <c r="P62" s="2"/>
      <c r="Q62" s="2"/>
    </row>
    <row r="63" thickTop="1">
      <c r="A63" s="9"/>
      <c r="B63" s="49">
        <v>11</v>
      </c>
      <c r="C63" s="50" t="s">
        <v>617</v>
      </c>
      <c r="D63" s="50" t="s">
        <v>7</v>
      </c>
      <c r="E63" s="50" t="s">
        <v>618</v>
      </c>
      <c r="F63" s="50" t="s">
        <v>7</v>
      </c>
      <c r="G63" s="51" t="s">
        <v>172</v>
      </c>
      <c r="H63" s="61">
        <v>246.64400000000001</v>
      </c>
      <c r="I63" s="35">
        <f>ROUND(0,2)</f>
        <v>0</v>
      </c>
      <c r="J63" s="62">
        <f>ROUND(I63*H63,2)</f>
        <v>0</v>
      </c>
      <c r="K63" s="63">
        <v>0.20999999999999999</v>
      </c>
      <c r="L63" s="64">
        <f>IF(ISNUMBER(K63),ROUND(J63*(K63+1),2),0)</f>
        <v>0</v>
      </c>
      <c r="M63" s="12"/>
      <c r="N63" s="2"/>
      <c r="O63" s="2"/>
      <c r="P63" s="2"/>
      <c r="Q63" s="41">
        <f>IF(ISNUMBER(K63),IF(H63&gt;0,IF(I63&gt;0,J63,0),0),0)</f>
        <v>0</v>
      </c>
      <c r="R63" s="33">
        <f>IF(ISNUMBER(K63)=FALSE,J63,0)</f>
        <v>0</v>
      </c>
    </row>
    <row r="64">
      <c r="A64" s="9"/>
      <c r="B64" s="56" t="s">
        <v>130</v>
      </c>
      <c r="C64" s="1"/>
      <c r="D64" s="1"/>
      <c r="E64" s="57" t="s">
        <v>619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 thickBot="1">
      <c r="A65" s="9"/>
      <c r="B65" s="58" t="s">
        <v>132</v>
      </c>
      <c r="C65" s="29"/>
      <c r="D65" s="29"/>
      <c r="E65" s="59" t="s">
        <v>1000</v>
      </c>
      <c r="F65" s="29"/>
      <c r="G65" s="29"/>
      <c r="H65" s="60"/>
      <c r="I65" s="29"/>
      <c r="J65" s="60"/>
      <c r="K65" s="29"/>
      <c r="L65" s="29"/>
      <c r="M65" s="12"/>
      <c r="N65" s="2"/>
      <c r="O65" s="2"/>
      <c r="P65" s="2"/>
      <c r="Q65" s="2"/>
    </row>
    <row r="66" thickTop="1" thickBot="1" ht="25" customHeight="1">
      <c r="A66" s="9"/>
      <c r="B66" s="1"/>
      <c r="C66" s="65">
        <v>1</v>
      </c>
      <c r="D66" s="1"/>
      <c r="E66" s="66" t="s">
        <v>165</v>
      </c>
      <c r="F66" s="1"/>
      <c r="G66" s="67" t="s">
        <v>152</v>
      </c>
      <c r="H66" s="68">
        <f>J45+J48+J51+J54+J57+J60+J63</f>
        <v>0</v>
      </c>
      <c r="I66" s="67" t="s">
        <v>153</v>
      </c>
      <c r="J66" s="69">
        <f>(L66-H66)</f>
        <v>0</v>
      </c>
      <c r="K66" s="67" t="s">
        <v>154</v>
      </c>
      <c r="L66" s="70">
        <f>L45+L48+L51+L54+L57+L60+L63</f>
        <v>0</v>
      </c>
      <c r="M66" s="12"/>
      <c r="N66" s="2"/>
      <c r="O66" s="2"/>
      <c r="P66" s="2"/>
      <c r="Q66" s="41">
        <f>0+Q45+Q48+Q51+Q54+Q57+Q60+Q63</f>
        <v>0</v>
      </c>
      <c r="R66" s="33">
        <f>0+R45+R48+R51+R54+R57+R60+R63</f>
        <v>0</v>
      </c>
      <c r="S66" s="71">
        <f>Q66*(1+J66)+R66</f>
        <v>0</v>
      </c>
    </row>
    <row r="67" thickTop="1" thickBot="1" ht="25" customHeight="1">
      <c r="A67" s="9"/>
      <c r="B67" s="72"/>
      <c r="C67" s="72"/>
      <c r="D67" s="72"/>
      <c r="E67" s="73"/>
      <c r="F67" s="72"/>
      <c r="G67" s="74" t="s">
        <v>155</v>
      </c>
      <c r="H67" s="75">
        <f>J45+J48+J51+J54+J57+J60+J63</f>
        <v>0</v>
      </c>
      <c r="I67" s="74" t="s">
        <v>156</v>
      </c>
      <c r="J67" s="76">
        <f>0+J66</f>
        <v>0</v>
      </c>
      <c r="K67" s="74" t="s">
        <v>157</v>
      </c>
      <c r="L67" s="77">
        <f>L45+L48+L51+L54+L57+L60+L63</f>
        <v>0</v>
      </c>
      <c r="M67" s="12"/>
      <c r="N67" s="2"/>
      <c r="O67" s="2"/>
      <c r="P67" s="2"/>
      <c r="Q67" s="2"/>
    </row>
    <row r="68" ht="40" customHeight="1">
      <c r="A68" s="9"/>
      <c r="B68" s="82" t="s">
        <v>621</v>
      </c>
      <c r="C68" s="1"/>
      <c r="D68" s="1"/>
      <c r="E68" s="1"/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>
      <c r="A69" s="9"/>
      <c r="B69" s="49">
        <v>12</v>
      </c>
      <c r="C69" s="50" t="s">
        <v>877</v>
      </c>
      <c r="D69" s="50" t="s">
        <v>7</v>
      </c>
      <c r="E69" s="50" t="s">
        <v>878</v>
      </c>
      <c r="F69" s="50" t="s">
        <v>7</v>
      </c>
      <c r="G69" s="51" t="s">
        <v>172</v>
      </c>
      <c r="H69" s="52">
        <v>4.3200000000000003</v>
      </c>
      <c r="I69" s="24">
        <f>ROUND(0,2)</f>
        <v>0</v>
      </c>
      <c r="J69" s="53">
        <f>ROUND(I69*H69,2)</f>
        <v>0</v>
      </c>
      <c r="K69" s="54">
        <v>0.20999999999999999</v>
      </c>
      <c r="L69" s="55">
        <f>IF(ISNUMBER(K69),ROUND(J69*(K69+1),2),0)</f>
        <v>0</v>
      </c>
      <c r="M69" s="12"/>
      <c r="N69" s="2"/>
      <c r="O69" s="2"/>
      <c r="P69" s="2"/>
      <c r="Q69" s="41">
        <f>IF(ISNUMBER(K69),IF(H69&gt;0,IF(I69&gt;0,J69,0),0),0)</f>
        <v>0</v>
      </c>
      <c r="R69" s="33">
        <f>IF(ISNUMBER(K69)=FALSE,J69,0)</f>
        <v>0</v>
      </c>
    </row>
    <row r="70">
      <c r="A70" s="9"/>
      <c r="B70" s="56" t="s">
        <v>130</v>
      </c>
      <c r="C70" s="1"/>
      <c r="D70" s="1"/>
      <c r="E70" s="57" t="s">
        <v>879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 thickBot="1">
      <c r="A71" s="9"/>
      <c r="B71" s="58" t="s">
        <v>132</v>
      </c>
      <c r="C71" s="29"/>
      <c r="D71" s="29"/>
      <c r="E71" s="59" t="s">
        <v>1001</v>
      </c>
      <c r="F71" s="29"/>
      <c r="G71" s="29"/>
      <c r="H71" s="60"/>
      <c r="I71" s="29"/>
      <c r="J71" s="60"/>
      <c r="K71" s="29"/>
      <c r="L71" s="29"/>
      <c r="M71" s="12"/>
      <c r="N71" s="2"/>
      <c r="O71" s="2"/>
      <c r="P71" s="2"/>
      <c r="Q71" s="2"/>
    </row>
    <row r="72" thickTop="1">
      <c r="A72" s="9"/>
      <c r="B72" s="49">
        <v>13</v>
      </c>
      <c r="C72" s="50" t="s">
        <v>622</v>
      </c>
      <c r="D72" s="50" t="s">
        <v>7</v>
      </c>
      <c r="E72" s="50" t="s">
        <v>623</v>
      </c>
      <c r="F72" s="50" t="s">
        <v>7</v>
      </c>
      <c r="G72" s="51" t="s">
        <v>172</v>
      </c>
      <c r="H72" s="61">
        <v>56.268000000000001</v>
      </c>
      <c r="I72" s="35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1">
        <f>IF(ISNUMBER(K72),IF(H72&gt;0,IF(I72&gt;0,J72,0),0),0)</f>
        <v>0</v>
      </c>
      <c r="R72" s="33">
        <f>IF(ISNUMBER(K72)=FALSE,J72,0)</f>
        <v>0</v>
      </c>
    </row>
    <row r="73">
      <c r="A73" s="9"/>
      <c r="B73" s="56" t="s">
        <v>130</v>
      </c>
      <c r="C73" s="1"/>
      <c r="D73" s="1"/>
      <c r="E73" s="57" t="s">
        <v>7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 thickBot="1">
      <c r="A74" s="9"/>
      <c r="B74" s="58" t="s">
        <v>132</v>
      </c>
      <c r="C74" s="29"/>
      <c r="D74" s="29"/>
      <c r="E74" s="59" t="s">
        <v>1002</v>
      </c>
      <c r="F74" s="29"/>
      <c r="G74" s="29"/>
      <c r="H74" s="60"/>
      <c r="I74" s="29"/>
      <c r="J74" s="60"/>
      <c r="K74" s="29"/>
      <c r="L74" s="29"/>
      <c r="M74" s="12"/>
      <c r="N74" s="2"/>
      <c r="O74" s="2"/>
      <c r="P74" s="2"/>
      <c r="Q74" s="2"/>
    </row>
    <row r="75" thickTop="1" thickBot="1" ht="25" customHeight="1">
      <c r="A75" s="9"/>
      <c r="B75" s="1"/>
      <c r="C75" s="65">
        <v>4</v>
      </c>
      <c r="D75" s="1"/>
      <c r="E75" s="66" t="s">
        <v>602</v>
      </c>
      <c r="F75" s="1"/>
      <c r="G75" s="67" t="s">
        <v>152</v>
      </c>
      <c r="H75" s="68">
        <f>J69+J72</f>
        <v>0</v>
      </c>
      <c r="I75" s="67" t="s">
        <v>153</v>
      </c>
      <c r="J75" s="69">
        <f>(L75-H75)</f>
        <v>0</v>
      </c>
      <c r="K75" s="67" t="s">
        <v>154</v>
      </c>
      <c r="L75" s="70">
        <f>L69+L72</f>
        <v>0</v>
      </c>
      <c r="M75" s="12"/>
      <c r="N75" s="2"/>
      <c r="O75" s="2"/>
      <c r="P75" s="2"/>
      <c r="Q75" s="41">
        <f>0+Q69+Q72</f>
        <v>0</v>
      </c>
      <c r="R75" s="33">
        <f>0+R69+R72</f>
        <v>0</v>
      </c>
      <c r="S75" s="71">
        <f>Q75*(1+J75)+R75</f>
        <v>0</v>
      </c>
    </row>
    <row r="76" thickTop="1" thickBot="1" ht="25" customHeight="1">
      <c r="A76" s="9"/>
      <c r="B76" s="72"/>
      <c r="C76" s="72"/>
      <c r="D76" s="72"/>
      <c r="E76" s="73"/>
      <c r="F76" s="72"/>
      <c r="G76" s="74" t="s">
        <v>155</v>
      </c>
      <c r="H76" s="75">
        <f>J69+J72</f>
        <v>0</v>
      </c>
      <c r="I76" s="74" t="s">
        <v>156</v>
      </c>
      <c r="J76" s="76">
        <f>0+J75</f>
        <v>0</v>
      </c>
      <c r="K76" s="74" t="s">
        <v>157</v>
      </c>
      <c r="L76" s="77">
        <f>L69+L72</f>
        <v>0</v>
      </c>
      <c r="M76" s="12"/>
      <c r="N76" s="2"/>
      <c r="O76" s="2"/>
      <c r="P76" s="2"/>
      <c r="Q76" s="2"/>
    </row>
    <row r="77" ht="40" customHeight="1">
      <c r="A77" s="9"/>
      <c r="B77" s="82" t="s">
        <v>336</v>
      </c>
      <c r="C77" s="1"/>
      <c r="D77" s="1"/>
      <c r="E77" s="1"/>
      <c r="F77" s="1"/>
      <c r="G77" s="1"/>
      <c r="H77" s="48"/>
      <c r="I77" s="1"/>
      <c r="J77" s="48"/>
      <c r="K77" s="1"/>
      <c r="L77" s="1"/>
      <c r="M77" s="12"/>
      <c r="N77" s="2"/>
      <c r="O77" s="2"/>
      <c r="P77" s="2"/>
      <c r="Q77" s="2"/>
    </row>
    <row r="78">
      <c r="A78" s="9"/>
      <c r="B78" s="49">
        <v>14</v>
      </c>
      <c r="C78" s="50" t="s">
        <v>886</v>
      </c>
      <c r="D78" s="50" t="s">
        <v>7</v>
      </c>
      <c r="E78" s="50" t="s">
        <v>887</v>
      </c>
      <c r="F78" s="50" t="s">
        <v>7</v>
      </c>
      <c r="G78" s="51" t="s">
        <v>736</v>
      </c>
      <c r="H78" s="52">
        <v>1</v>
      </c>
      <c r="I78" s="24">
        <f>ROUND(0,2)</f>
        <v>0</v>
      </c>
      <c r="J78" s="53">
        <f>ROUND(I78*H78,2)</f>
        <v>0</v>
      </c>
      <c r="K78" s="54">
        <v>0.20999999999999999</v>
      </c>
      <c r="L78" s="55">
        <f>IF(ISNUMBER(K78),ROUND(J78*(K78+1),2),0)</f>
        <v>0</v>
      </c>
      <c r="M78" s="12"/>
      <c r="N78" s="2"/>
      <c r="O78" s="2"/>
      <c r="P78" s="2"/>
      <c r="Q78" s="41">
        <f>IF(ISNUMBER(K78),IF(H78&gt;0,IF(I78&gt;0,J78,0),0),0)</f>
        <v>0</v>
      </c>
      <c r="R78" s="33">
        <f>IF(ISNUMBER(K78)=FALSE,J78,0)</f>
        <v>0</v>
      </c>
    </row>
    <row r="79">
      <c r="A79" s="9"/>
      <c r="B79" s="56" t="s">
        <v>130</v>
      </c>
      <c r="C79" s="1"/>
      <c r="D79" s="1"/>
      <c r="E79" s="57" t="s">
        <v>888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 thickBot="1">
      <c r="A80" s="9"/>
      <c r="B80" s="58" t="s">
        <v>132</v>
      </c>
      <c r="C80" s="29"/>
      <c r="D80" s="29"/>
      <c r="E80" s="59" t="s">
        <v>897</v>
      </c>
      <c r="F80" s="29"/>
      <c r="G80" s="29"/>
      <c r="H80" s="60"/>
      <c r="I80" s="29"/>
      <c r="J80" s="60"/>
      <c r="K80" s="29"/>
      <c r="L80" s="29"/>
      <c r="M80" s="12"/>
      <c r="N80" s="2"/>
      <c r="O80" s="2"/>
      <c r="P80" s="2"/>
      <c r="Q80" s="2"/>
    </row>
    <row r="81" thickTop="1">
      <c r="A81" s="9"/>
      <c r="B81" s="49">
        <v>15</v>
      </c>
      <c r="C81" s="50" t="s">
        <v>1003</v>
      </c>
      <c r="D81" s="50" t="s">
        <v>7</v>
      </c>
      <c r="E81" s="50" t="s">
        <v>1004</v>
      </c>
      <c r="F81" s="50" t="s">
        <v>7</v>
      </c>
      <c r="G81" s="51" t="s">
        <v>736</v>
      </c>
      <c r="H81" s="61">
        <v>2</v>
      </c>
      <c r="I81" s="35">
        <f>ROUND(0,2)</f>
        <v>0</v>
      </c>
      <c r="J81" s="62">
        <f>ROUND(I81*H81,2)</f>
        <v>0</v>
      </c>
      <c r="K81" s="63">
        <v>0.20999999999999999</v>
      </c>
      <c r="L81" s="64">
        <f>IF(ISNUMBER(K81),ROUND(J81*(K81+1),2),0)</f>
        <v>0</v>
      </c>
      <c r="M81" s="12"/>
      <c r="N81" s="2"/>
      <c r="O81" s="2"/>
      <c r="P81" s="2"/>
      <c r="Q81" s="41">
        <f>IF(ISNUMBER(K81),IF(H81&gt;0,IF(I81&gt;0,J81,0),0),0)</f>
        <v>0</v>
      </c>
      <c r="R81" s="33">
        <f>IF(ISNUMBER(K81)=FALSE,J81,0)</f>
        <v>0</v>
      </c>
    </row>
    <row r="82">
      <c r="A82" s="9"/>
      <c r="B82" s="56" t="s">
        <v>130</v>
      </c>
      <c r="C82" s="1"/>
      <c r="D82" s="1"/>
      <c r="E82" s="57" t="s">
        <v>1005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 thickBot="1">
      <c r="A83" s="9"/>
      <c r="B83" s="58" t="s">
        <v>132</v>
      </c>
      <c r="C83" s="29"/>
      <c r="D83" s="29"/>
      <c r="E83" s="59" t="s">
        <v>885</v>
      </c>
      <c r="F83" s="29"/>
      <c r="G83" s="29"/>
      <c r="H83" s="60"/>
      <c r="I83" s="29"/>
      <c r="J83" s="60"/>
      <c r="K83" s="29"/>
      <c r="L83" s="29"/>
      <c r="M83" s="12"/>
      <c r="N83" s="2"/>
      <c r="O83" s="2"/>
      <c r="P83" s="2"/>
      <c r="Q83" s="2"/>
    </row>
    <row r="84" thickTop="1">
      <c r="A84" s="9"/>
      <c r="B84" s="49">
        <v>16</v>
      </c>
      <c r="C84" s="50" t="s">
        <v>1006</v>
      </c>
      <c r="D84" s="50" t="s">
        <v>7</v>
      </c>
      <c r="E84" s="50" t="s">
        <v>1007</v>
      </c>
      <c r="F84" s="50" t="s">
        <v>7</v>
      </c>
      <c r="G84" s="51" t="s">
        <v>736</v>
      </c>
      <c r="H84" s="61">
        <v>1</v>
      </c>
      <c r="I84" s="35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1">
        <f>IF(ISNUMBER(K84),IF(H84&gt;0,IF(I84&gt;0,J84,0),0),0)</f>
        <v>0</v>
      </c>
      <c r="R84" s="33">
        <f>IF(ISNUMBER(K84)=FALSE,J84,0)</f>
        <v>0</v>
      </c>
    </row>
    <row r="85">
      <c r="A85" s="9"/>
      <c r="B85" s="56" t="s">
        <v>130</v>
      </c>
      <c r="C85" s="1"/>
      <c r="D85" s="1"/>
      <c r="E85" s="57" t="s">
        <v>1008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 thickBot="1">
      <c r="A86" s="9"/>
      <c r="B86" s="58" t="s">
        <v>132</v>
      </c>
      <c r="C86" s="29"/>
      <c r="D86" s="29"/>
      <c r="E86" s="59" t="s">
        <v>897</v>
      </c>
      <c r="F86" s="29"/>
      <c r="G86" s="29"/>
      <c r="H86" s="60"/>
      <c r="I86" s="29"/>
      <c r="J86" s="60"/>
      <c r="K86" s="29"/>
      <c r="L86" s="29"/>
      <c r="M86" s="12"/>
      <c r="N86" s="2"/>
      <c r="O86" s="2"/>
      <c r="P86" s="2"/>
      <c r="Q86" s="2"/>
    </row>
    <row r="87" thickTop="1">
      <c r="A87" s="9"/>
      <c r="B87" s="49">
        <v>17</v>
      </c>
      <c r="C87" s="50" t="s">
        <v>890</v>
      </c>
      <c r="D87" s="50" t="s">
        <v>7</v>
      </c>
      <c r="E87" s="50" t="s">
        <v>891</v>
      </c>
      <c r="F87" s="50" t="s">
        <v>7</v>
      </c>
      <c r="G87" s="51" t="s">
        <v>736</v>
      </c>
      <c r="H87" s="61">
        <v>3</v>
      </c>
      <c r="I87" s="35">
        <f>ROUND(0,2)</f>
        <v>0</v>
      </c>
      <c r="J87" s="62">
        <f>ROUND(I87*H87,2)</f>
        <v>0</v>
      </c>
      <c r="K87" s="63">
        <v>0.20999999999999999</v>
      </c>
      <c r="L87" s="64">
        <f>IF(ISNUMBER(K87),ROUND(J87*(K87+1),2),0)</f>
        <v>0</v>
      </c>
      <c r="M87" s="12"/>
      <c r="N87" s="2"/>
      <c r="O87" s="2"/>
      <c r="P87" s="2"/>
      <c r="Q87" s="41">
        <f>IF(ISNUMBER(K87),IF(H87&gt;0,IF(I87&gt;0,J87,0),0),0)</f>
        <v>0</v>
      </c>
      <c r="R87" s="33">
        <f>IF(ISNUMBER(K87)=FALSE,J87,0)</f>
        <v>0</v>
      </c>
    </row>
    <row r="88">
      <c r="A88" s="9"/>
      <c r="B88" s="56" t="s">
        <v>130</v>
      </c>
      <c r="C88" s="1"/>
      <c r="D88" s="1"/>
      <c r="E88" s="57" t="s">
        <v>892</v>
      </c>
      <c r="F88" s="1"/>
      <c r="G88" s="1"/>
      <c r="H88" s="48"/>
      <c r="I88" s="1"/>
      <c r="J88" s="48"/>
      <c r="K88" s="1"/>
      <c r="L88" s="1"/>
      <c r="M88" s="12"/>
      <c r="N88" s="2"/>
      <c r="O88" s="2"/>
      <c r="P88" s="2"/>
      <c r="Q88" s="2"/>
    </row>
    <row r="89" thickBot="1">
      <c r="A89" s="9"/>
      <c r="B89" s="58" t="s">
        <v>132</v>
      </c>
      <c r="C89" s="29"/>
      <c r="D89" s="29"/>
      <c r="E89" s="59" t="s">
        <v>889</v>
      </c>
      <c r="F89" s="29"/>
      <c r="G89" s="29"/>
      <c r="H89" s="60"/>
      <c r="I89" s="29"/>
      <c r="J89" s="60"/>
      <c r="K89" s="29"/>
      <c r="L89" s="29"/>
      <c r="M89" s="12"/>
      <c r="N89" s="2"/>
      <c r="O89" s="2"/>
      <c r="P89" s="2"/>
      <c r="Q89" s="2"/>
    </row>
    <row r="90" thickTop="1">
      <c r="A90" s="9"/>
      <c r="B90" s="49">
        <v>18</v>
      </c>
      <c r="C90" s="50" t="s">
        <v>1009</v>
      </c>
      <c r="D90" s="50" t="s">
        <v>7</v>
      </c>
      <c r="E90" s="50" t="s">
        <v>891</v>
      </c>
      <c r="F90" s="50" t="s">
        <v>7</v>
      </c>
      <c r="G90" s="51" t="s">
        <v>736</v>
      </c>
      <c r="H90" s="61">
        <v>1</v>
      </c>
      <c r="I90" s="35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1">
        <f>IF(ISNUMBER(K90),IF(H90&gt;0,IF(I90&gt;0,J90,0),0),0)</f>
        <v>0</v>
      </c>
      <c r="R90" s="33">
        <f>IF(ISNUMBER(K90)=FALSE,J90,0)</f>
        <v>0</v>
      </c>
    </row>
    <row r="91">
      <c r="A91" s="9"/>
      <c r="B91" s="56" t="s">
        <v>130</v>
      </c>
      <c r="C91" s="1"/>
      <c r="D91" s="1"/>
      <c r="E91" s="57" t="s">
        <v>1010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 thickBot="1">
      <c r="A92" s="9"/>
      <c r="B92" s="58" t="s">
        <v>132</v>
      </c>
      <c r="C92" s="29"/>
      <c r="D92" s="29"/>
      <c r="E92" s="59" t="s">
        <v>897</v>
      </c>
      <c r="F92" s="29"/>
      <c r="G92" s="29"/>
      <c r="H92" s="60"/>
      <c r="I92" s="29"/>
      <c r="J92" s="60"/>
      <c r="K92" s="29"/>
      <c r="L92" s="29"/>
      <c r="M92" s="12"/>
      <c r="N92" s="2"/>
      <c r="O92" s="2"/>
      <c r="P92" s="2"/>
      <c r="Q92" s="2"/>
    </row>
    <row r="93" thickTop="1">
      <c r="A93" s="9"/>
      <c r="B93" s="49">
        <v>19</v>
      </c>
      <c r="C93" s="50" t="s">
        <v>1011</v>
      </c>
      <c r="D93" s="50" t="s">
        <v>7</v>
      </c>
      <c r="E93" s="50" t="s">
        <v>906</v>
      </c>
      <c r="F93" s="50" t="s">
        <v>7</v>
      </c>
      <c r="G93" s="51" t="s">
        <v>736</v>
      </c>
      <c r="H93" s="61">
        <v>2</v>
      </c>
      <c r="I93" s="35">
        <f>ROUND(0,2)</f>
        <v>0</v>
      </c>
      <c r="J93" s="62">
        <f>ROUND(I93*H93,2)</f>
        <v>0</v>
      </c>
      <c r="K93" s="63">
        <v>0.20999999999999999</v>
      </c>
      <c r="L93" s="64">
        <f>IF(ISNUMBER(K93),ROUND(J93*(K93+1),2),0)</f>
        <v>0</v>
      </c>
      <c r="M93" s="12"/>
      <c r="N93" s="2"/>
      <c r="O93" s="2"/>
      <c r="P93" s="2"/>
      <c r="Q93" s="41">
        <f>IF(ISNUMBER(K93),IF(H93&gt;0,IF(I93&gt;0,J93,0),0),0)</f>
        <v>0</v>
      </c>
      <c r="R93" s="33">
        <f>IF(ISNUMBER(K93)=FALSE,J93,0)</f>
        <v>0</v>
      </c>
    </row>
    <row r="94">
      <c r="A94" s="9"/>
      <c r="B94" s="56" t="s">
        <v>130</v>
      </c>
      <c r="C94" s="1"/>
      <c r="D94" s="1"/>
      <c r="E94" s="57" t="s">
        <v>1012</v>
      </c>
      <c r="F94" s="1"/>
      <c r="G94" s="1"/>
      <c r="H94" s="48"/>
      <c r="I94" s="1"/>
      <c r="J94" s="48"/>
      <c r="K94" s="1"/>
      <c r="L94" s="1"/>
      <c r="M94" s="12"/>
      <c r="N94" s="2"/>
      <c r="O94" s="2"/>
      <c r="P94" s="2"/>
      <c r="Q94" s="2"/>
    </row>
    <row r="95" thickBot="1">
      <c r="A95" s="9"/>
      <c r="B95" s="58" t="s">
        <v>132</v>
      </c>
      <c r="C95" s="29"/>
      <c r="D95" s="29"/>
      <c r="E95" s="59" t="s">
        <v>885</v>
      </c>
      <c r="F95" s="29"/>
      <c r="G95" s="29"/>
      <c r="H95" s="60"/>
      <c r="I95" s="29"/>
      <c r="J95" s="60"/>
      <c r="K95" s="29"/>
      <c r="L95" s="29"/>
      <c r="M95" s="12"/>
      <c r="N95" s="2"/>
      <c r="O95" s="2"/>
      <c r="P95" s="2"/>
      <c r="Q95" s="2"/>
    </row>
    <row r="96" thickTop="1">
      <c r="A96" s="9"/>
      <c r="B96" s="49">
        <v>20</v>
      </c>
      <c r="C96" s="50" t="s">
        <v>905</v>
      </c>
      <c r="D96" s="50" t="s">
        <v>7</v>
      </c>
      <c r="E96" s="50" t="s">
        <v>906</v>
      </c>
      <c r="F96" s="50" t="s">
        <v>7</v>
      </c>
      <c r="G96" s="51" t="s">
        <v>736</v>
      </c>
      <c r="H96" s="61">
        <v>4</v>
      </c>
      <c r="I96" s="35">
        <f>ROUND(0,2)</f>
        <v>0</v>
      </c>
      <c r="J96" s="62">
        <f>ROUND(I96*H96,2)</f>
        <v>0</v>
      </c>
      <c r="K96" s="63">
        <v>0.20999999999999999</v>
      </c>
      <c r="L96" s="64">
        <f>IF(ISNUMBER(K96),ROUND(J96*(K96+1),2),0)</f>
        <v>0</v>
      </c>
      <c r="M96" s="12"/>
      <c r="N96" s="2"/>
      <c r="O96" s="2"/>
      <c r="P96" s="2"/>
      <c r="Q96" s="41">
        <f>IF(ISNUMBER(K96),IF(H96&gt;0,IF(I96&gt;0,J96,0),0),0)</f>
        <v>0</v>
      </c>
      <c r="R96" s="33">
        <f>IF(ISNUMBER(K96)=FALSE,J96,0)</f>
        <v>0</v>
      </c>
    </row>
    <row r="97">
      <c r="A97" s="9"/>
      <c r="B97" s="56" t="s">
        <v>130</v>
      </c>
      <c r="C97" s="1"/>
      <c r="D97" s="1"/>
      <c r="E97" s="57" t="s">
        <v>907</v>
      </c>
      <c r="F97" s="1"/>
      <c r="G97" s="1"/>
      <c r="H97" s="48"/>
      <c r="I97" s="1"/>
      <c r="J97" s="48"/>
      <c r="K97" s="1"/>
      <c r="L97" s="1"/>
      <c r="M97" s="12"/>
      <c r="N97" s="2"/>
      <c r="O97" s="2"/>
      <c r="P97" s="2"/>
      <c r="Q97" s="2"/>
    </row>
    <row r="98" thickBot="1">
      <c r="A98" s="9"/>
      <c r="B98" s="58" t="s">
        <v>132</v>
      </c>
      <c r="C98" s="29"/>
      <c r="D98" s="29"/>
      <c r="E98" s="59" t="s">
        <v>900</v>
      </c>
      <c r="F98" s="29"/>
      <c r="G98" s="29"/>
      <c r="H98" s="60"/>
      <c r="I98" s="29"/>
      <c r="J98" s="60"/>
      <c r="K98" s="29"/>
      <c r="L98" s="29"/>
      <c r="M98" s="12"/>
      <c r="N98" s="2"/>
      <c r="O98" s="2"/>
      <c r="P98" s="2"/>
      <c r="Q98" s="2"/>
    </row>
    <row r="99" thickTop="1">
      <c r="A99" s="9"/>
      <c r="B99" s="49">
        <v>21</v>
      </c>
      <c r="C99" s="50" t="s">
        <v>910</v>
      </c>
      <c r="D99" s="50" t="s">
        <v>7</v>
      </c>
      <c r="E99" s="50" t="s">
        <v>911</v>
      </c>
      <c r="F99" s="50" t="s">
        <v>7</v>
      </c>
      <c r="G99" s="51" t="s">
        <v>227</v>
      </c>
      <c r="H99" s="61">
        <v>15</v>
      </c>
      <c r="I99" s="35">
        <f>ROUND(0,2)</f>
        <v>0</v>
      </c>
      <c r="J99" s="62">
        <f>ROUND(I99*H99,2)</f>
        <v>0</v>
      </c>
      <c r="K99" s="63">
        <v>0.20999999999999999</v>
      </c>
      <c r="L99" s="64">
        <f>IF(ISNUMBER(K99),ROUND(J99*(K99+1),2),0)</f>
        <v>0</v>
      </c>
      <c r="M99" s="12"/>
      <c r="N99" s="2"/>
      <c r="O99" s="2"/>
      <c r="P99" s="2"/>
      <c r="Q99" s="41">
        <f>IF(ISNUMBER(K99),IF(H99&gt;0,IF(I99&gt;0,J99,0),0),0)</f>
        <v>0</v>
      </c>
      <c r="R99" s="33">
        <f>IF(ISNUMBER(K99)=FALSE,J99,0)</f>
        <v>0</v>
      </c>
    </row>
    <row r="100">
      <c r="A100" s="9"/>
      <c r="B100" s="56" t="s">
        <v>130</v>
      </c>
      <c r="C100" s="1"/>
      <c r="D100" s="1"/>
      <c r="E100" s="57" t="s">
        <v>912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 thickBot="1">
      <c r="A101" s="9"/>
      <c r="B101" s="58" t="s">
        <v>132</v>
      </c>
      <c r="C101" s="29"/>
      <c r="D101" s="29"/>
      <c r="E101" s="59" t="s">
        <v>1013</v>
      </c>
      <c r="F101" s="29"/>
      <c r="G101" s="29"/>
      <c r="H101" s="60"/>
      <c r="I101" s="29"/>
      <c r="J101" s="60"/>
      <c r="K101" s="29"/>
      <c r="L101" s="29"/>
      <c r="M101" s="12"/>
      <c r="N101" s="2"/>
      <c r="O101" s="2"/>
      <c r="P101" s="2"/>
      <c r="Q101" s="2"/>
    </row>
    <row r="102" thickTop="1">
      <c r="A102" s="9"/>
      <c r="B102" s="49">
        <v>22</v>
      </c>
      <c r="C102" s="50" t="s">
        <v>918</v>
      </c>
      <c r="D102" s="50" t="s">
        <v>7</v>
      </c>
      <c r="E102" s="50" t="s">
        <v>919</v>
      </c>
      <c r="F102" s="50" t="s">
        <v>7</v>
      </c>
      <c r="G102" s="51" t="s">
        <v>227</v>
      </c>
      <c r="H102" s="61">
        <v>4.5</v>
      </c>
      <c r="I102" s="35">
        <f>ROUND(0,2)</f>
        <v>0</v>
      </c>
      <c r="J102" s="62">
        <f>ROUND(I102*H102,2)</f>
        <v>0</v>
      </c>
      <c r="K102" s="63">
        <v>0.20999999999999999</v>
      </c>
      <c r="L102" s="64">
        <f>IF(ISNUMBER(K102),ROUND(J102*(K102+1),2),0)</f>
        <v>0</v>
      </c>
      <c r="M102" s="12"/>
      <c r="N102" s="2"/>
      <c r="O102" s="2"/>
      <c r="P102" s="2"/>
      <c r="Q102" s="41">
        <f>IF(ISNUMBER(K102),IF(H102&gt;0,IF(I102&gt;0,J102,0),0),0)</f>
        <v>0</v>
      </c>
      <c r="R102" s="33">
        <f>IF(ISNUMBER(K102)=FALSE,J102,0)</f>
        <v>0</v>
      </c>
    </row>
    <row r="103">
      <c r="A103" s="9"/>
      <c r="B103" s="56" t="s">
        <v>130</v>
      </c>
      <c r="C103" s="1"/>
      <c r="D103" s="1"/>
      <c r="E103" s="57" t="s">
        <v>7</v>
      </c>
      <c r="F103" s="1"/>
      <c r="G103" s="1"/>
      <c r="H103" s="48"/>
      <c r="I103" s="1"/>
      <c r="J103" s="48"/>
      <c r="K103" s="1"/>
      <c r="L103" s="1"/>
      <c r="M103" s="12"/>
      <c r="N103" s="2"/>
      <c r="O103" s="2"/>
      <c r="P103" s="2"/>
      <c r="Q103" s="2"/>
    </row>
    <row r="104" thickBot="1">
      <c r="A104" s="9"/>
      <c r="B104" s="58" t="s">
        <v>132</v>
      </c>
      <c r="C104" s="29"/>
      <c r="D104" s="29"/>
      <c r="E104" s="59" t="s">
        <v>917</v>
      </c>
      <c r="F104" s="29"/>
      <c r="G104" s="29"/>
      <c r="H104" s="60"/>
      <c r="I104" s="29"/>
      <c r="J104" s="60"/>
      <c r="K104" s="29"/>
      <c r="L104" s="29"/>
      <c r="M104" s="12"/>
      <c r="N104" s="2"/>
      <c r="O104" s="2"/>
      <c r="P104" s="2"/>
      <c r="Q104" s="2"/>
    </row>
    <row r="105" thickTop="1">
      <c r="A105" s="9"/>
      <c r="B105" s="49">
        <v>23</v>
      </c>
      <c r="C105" s="50" t="s">
        <v>924</v>
      </c>
      <c r="D105" s="50" t="s">
        <v>7</v>
      </c>
      <c r="E105" s="50" t="s">
        <v>925</v>
      </c>
      <c r="F105" s="50" t="s">
        <v>7</v>
      </c>
      <c r="G105" s="51" t="s">
        <v>227</v>
      </c>
      <c r="H105" s="61">
        <v>493.80000000000001</v>
      </c>
      <c r="I105" s="35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1">
        <f>IF(ISNUMBER(K105),IF(H105&gt;0,IF(I105&gt;0,J105,0),0),0)</f>
        <v>0</v>
      </c>
      <c r="R105" s="33">
        <f>IF(ISNUMBER(K105)=FALSE,J105,0)</f>
        <v>0</v>
      </c>
    </row>
    <row r="106">
      <c r="A106" s="9"/>
      <c r="B106" s="56" t="s">
        <v>130</v>
      </c>
      <c r="C106" s="1"/>
      <c r="D106" s="1"/>
      <c r="E106" s="57" t="s">
        <v>7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 thickBot="1">
      <c r="A107" s="9"/>
      <c r="B107" s="58" t="s">
        <v>132</v>
      </c>
      <c r="C107" s="29"/>
      <c r="D107" s="29"/>
      <c r="E107" s="59" t="s">
        <v>1014</v>
      </c>
      <c r="F107" s="29"/>
      <c r="G107" s="29"/>
      <c r="H107" s="60"/>
      <c r="I107" s="29"/>
      <c r="J107" s="60"/>
      <c r="K107" s="29"/>
      <c r="L107" s="29"/>
      <c r="M107" s="12"/>
      <c r="N107" s="2"/>
      <c r="O107" s="2"/>
      <c r="P107" s="2"/>
      <c r="Q107" s="2"/>
    </row>
    <row r="108" thickTop="1">
      <c r="A108" s="9"/>
      <c r="B108" s="49">
        <v>24</v>
      </c>
      <c r="C108" s="50" t="s">
        <v>927</v>
      </c>
      <c r="D108" s="50" t="s">
        <v>7</v>
      </c>
      <c r="E108" s="50" t="s">
        <v>928</v>
      </c>
      <c r="F108" s="50" t="s">
        <v>7</v>
      </c>
      <c r="G108" s="51" t="s">
        <v>162</v>
      </c>
      <c r="H108" s="61">
        <v>16</v>
      </c>
      <c r="I108" s="35">
        <f>ROUND(0,2)</f>
        <v>0</v>
      </c>
      <c r="J108" s="62">
        <f>ROUND(I108*H108,2)</f>
        <v>0</v>
      </c>
      <c r="K108" s="63">
        <v>0.20999999999999999</v>
      </c>
      <c r="L108" s="64">
        <f>IF(ISNUMBER(K108),ROUND(J108*(K108+1),2),0)</f>
        <v>0</v>
      </c>
      <c r="M108" s="12"/>
      <c r="N108" s="2"/>
      <c r="O108" s="2"/>
      <c r="P108" s="2"/>
      <c r="Q108" s="41">
        <f>IF(ISNUMBER(K108),IF(H108&gt;0,IF(I108&gt;0,J108,0),0),0)</f>
        <v>0</v>
      </c>
      <c r="R108" s="33">
        <f>IF(ISNUMBER(K108)=FALSE,J108,0)</f>
        <v>0</v>
      </c>
    </row>
    <row r="109">
      <c r="A109" s="9"/>
      <c r="B109" s="56" t="s">
        <v>130</v>
      </c>
      <c r="C109" s="1"/>
      <c r="D109" s="1"/>
      <c r="E109" s="57" t="s">
        <v>929</v>
      </c>
      <c r="F109" s="1"/>
      <c r="G109" s="1"/>
      <c r="H109" s="48"/>
      <c r="I109" s="1"/>
      <c r="J109" s="48"/>
      <c r="K109" s="1"/>
      <c r="L109" s="1"/>
      <c r="M109" s="12"/>
      <c r="N109" s="2"/>
      <c r="O109" s="2"/>
      <c r="P109" s="2"/>
      <c r="Q109" s="2"/>
    </row>
    <row r="110" thickBot="1">
      <c r="A110" s="9"/>
      <c r="B110" s="58" t="s">
        <v>132</v>
      </c>
      <c r="C110" s="29"/>
      <c r="D110" s="29"/>
      <c r="E110" s="59" t="s">
        <v>1015</v>
      </c>
      <c r="F110" s="29"/>
      <c r="G110" s="29"/>
      <c r="H110" s="60"/>
      <c r="I110" s="29"/>
      <c r="J110" s="60"/>
      <c r="K110" s="29"/>
      <c r="L110" s="29"/>
      <c r="M110" s="12"/>
      <c r="N110" s="2"/>
      <c r="O110" s="2"/>
      <c r="P110" s="2"/>
      <c r="Q110" s="2"/>
    </row>
    <row r="111" thickTop="1">
      <c r="A111" s="9"/>
      <c r="B111" s="49">
        <v>25</v>
      </c>
      <c r="C111" s="50" t="s">
        <v>933</v>
      </c>
      <c r="D111" s="50" t="s">
        <v>7</v>
      </c>
      <c r="E111" s="50" t="s">
        <v>934</v>
      </c>
      <c r="F111" s="50" t="s">
        <v>7</v>
      </c>
      <c r="G111" s="51" t="s">
        <v>162</v>
      </c>
      <c r="H111" s="61">
        <v>4</v>
      </c>
      <c r="I111" s="35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1">
        <f>IF(ISNUMBER(K111),IF(H111&gt;0,IF(I111&gt;0,J111,0),0),0)</f>
        <v>0</v>
      </c>
      <c r="R111" s="33">
        <f>IF(ISNUMBER(K111)=FALSE,J111,0)</f>
        <v>0</v>
      </c>
    </row>
    <row r="112">
      <c r="A112" s="9"/>
      <c r="B112" s="56" t="s">
        <v>130</v>
      </c>
      <c r="C112" s="1"/>
      <c r="D112" s="1"/>
      <c r="E112" s="57" t="s">
        <v>7</v>
      </c>
      <c r="F112" s="1"/>
      <c r="G112" s="1"/>
      <c r="H112" s="48"/>
      <c r="I112" s="1"/>
      <c r="J112" s="48"/>
      <c r="K112" s="1"/>
      <c r="L112" s="1"/>
      <c r="M112" s="12"/>
      <c r="N112" s="2"/>
      <c r="O112" s="2"/>
      <c r="P112" s="2"/>
      <c r="Q112" s="2"/>
    </row>
    <row r="113" thickBot="1">
      <c r="A113" s="9"/>
      <c r="B113" s="58" t="s">
        <v>132</v>
      </c>
      <c r="C113" s="29"/>
      <c r="D113" s="29"/>
      <c r="E113" s="59" t="s">
        <v>900</v>
      </c>
      <c r="F113" s="29"/>
      <c r="G113" s="29"/>
      <c r="H113" s="60"/>
      <c r="I113" s="29"/>
      <c r="J113" s="60"/>
      <c r="K113" s="29"/>
      <c r="L113" s="29"/>
      <c r="M113" s="12"/>
      <c r="N113" s="2"/>
      <c r="O113" s="2"/>
      <c r="P113" s="2"/>
      <c r="Q113" s="2"/>
    </row>
    <row r="114" thickTop="1">
      <c r="A114" s="9"/>
      <c r="B114" s="49">
        <v>26</v>
      </c>
      <c r="C114" s="50" t="s">
        <v>936</v>
      </c>
      <c r="D114" s="50" t="s">
        <v>7</v>
      </c>
      <c r="E114" s="50" t="s">
        <v>937</v>
      </c>
      <c r="F114" s="50" t="s">
        <v>7</v>
      </c>
      <c r="G114" s="51" t="s">
        <v>162</v>
      </c>
      <c r="H114" s="61">
        <v>2</v>
      </c>
      <c r="I114" s="35">
        <f>ROUND(0,2)</f>
        <v>0</v>
      </c>
      <c r="J114" s="62">
        <f>ROUND(I114*H114,2)</f>
        <v>0</v>
      </c>
      <c r="K114" s="63">
        <v>0.20999999999999999</v>
      </c>
      <c r="L114" s="64">
        <f>IF(ISNUMBER(K114),ROUND(J114*(K114+1),2),0)</f>
        <v>0</v>
      </c>
      <c r="M114" s="12"/>
      <c r="N114" s="2"/>
      <c r="O114" s="2"/>
      <c r="P114" s="2"/>
      <c r="Q114" s="41">
        <f>IF(ISNUMBER(K114),IF(H114&gt;0,IF(I114&gt;0,J114,0),0),0)</f>
        <v>0</v>
      </c>
      <c r="R114" s="33">
        <f>IF(ISNUMBER(K114)=FALSE,J114,0)</f>
        <v>0</v>
      </c>
    </row>
    <row r="115">
      <c r="A115" s="9"/>
      <c r="B115" s="56" t="s">
        <v>130</v>
      </c>
      <c r="C115" s="1"/>
      <c r="D115" s="1"/>
      <c r="E115" s="57" t="s">
        <v>7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 thickBot="1">
      <c r="A116" s="9"/>
      <c r="B116" s="58" t="s">
        <v>132</v>
      </c>
      <c r="C116" s="29"/>
      <c r="D116" s="29"/>
      <c r="E116" s="59" t="s">
        <v>885</v>
      </c>
      <c r="F116" s="29"/>
      <c r="G116" s="29"/>
      <c r="H116" s="60"/>
      <c r="I116" s="29"/>
      <c r="J116" s="60"/>
      <c r="K116" s="29"/>
      <c r="L116" s="29"/>
      <c r="M116" s="12"/>
      <c r="N116" s="2"/>
      <c r="O116" s="2"/>
      <c r="P116" s="2"/>
      <c r="Q116" s="2"/>
    </row>
    <row r="117" thickTop="1">
      <c r="A117" s="9"/>
      <c r="B117" s="49">
        <v>27</v>
      </c>
      <c r="C117" s="50" t="s">
        <v>938</v>
      </c>
      <c r="D117" s="50" t="s">
        <v>7</v>
      </c>
      <c r="E117" s="50" t="s">
        <v>939</v>
      </c>
      <c r="F117" s="50" t="s">
        <v>7</v>
      </c>
      <c r="G117" s="51" t="s">
        <v>162</v>
      </c>
      <c r="H117" s="61">
        <v>4</v>
      </c>
      <c r="I117" s="35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1">
        <f>IF(ISNUMBER(K117),IF(H117&gt;0,IF(I117&gt;0,J117,0),0),0)</f>
        <v>0</v>
      </c>
      <c r="R117" s="33">
        <f>IF(ISNUMBER(K117)=FALSE,J117,0)</f>
        <v>0</v>
      </c>
    </row>
    <row r="118">
      <c r="A118" s="9"/>
      <c r="B118" s="56" t="s">
        <v>130</v>
      </c>
      <c r="C118" s="1"/>
      <c r="D118" s="1"/>
      <c r="E118" s="57" t="s">
        <v>7</v>
      </c>
      <c r="F118" s="1"/>
      <c r="G118" s="1"/>
      <c r="H118" s="48"/>
      <c r="I118" s="1"/>
      <c r="J118" s="48"/>
      <c r="K118" s="1"/>
      <c r="L118" s="1"/>
      <c r="M118" s="12"/>
      <c r="N118" s="2"/>
      <c r="O118" s="2"/>
      <c r="P118" s="2"/>
      <c r="Q118" s="2"/>
    </row>
    <row r="119" thickBot="1">
      <c r="A119" s="9"/>
      <c r="B119" s="58" t="s">
        <v>132</v>
      </c>
      <c r="C119" s="29"/>
      <c r="D119" s="29"/>
      <c r="E119" s="59" t="s">
        <v>900</v>
      </c>
      <c r="F119" s="29"/>
      <c r="G119" s="29"/>
      <c r="H119" s="60"/>
      <c r="I119" s="29"/>
      <c r="J119" s="60"/>
      <c r="K119" s="29"/>
      <c r="L119" s="29"/>
      <c r="M119" s="12"/>
      <c r="N119" s="2"/>
      <c r="O119" s="2"/>
      <c r="P119" s="2"/>
      <c r="Q119" s="2"/>
    </row>
    <row r="120" thickTop="1">
      <c r="A120" s="9"/>
      <c r="B120" s="49">
        <v>28</v>
      </c>
      <c r="C120" s="50" t="s">
        <v>940</v>
      </c>
      <c r="D120" s="50" t="s">
        <v>7</v>
      </c>
      <c r="E120" s="50" t="s">
        <v>941</v>
      </c>
      <c r="F120" s="50" t="s">
        <v>7</v>
      </c>
      <c r="G120" s="51" t="s">
        <v>162</v>
      </c>
      <c r="H120" s="61">
        <v>3</v>
      </c>
      <c r="I120" s="35">
        <f>ROUND(0,2)</f>
        <v>0</v>
      </c>
      <c r="J120" s="62">
        <f>ROUND(I120*H120,2)</f>
        <v>0</v>
      </c>
      <c r="K120" s="63">
        <v>0.20999999999999999</v>
      </c>
      <c r="L120" s="64">
        <f>IF(ISNUMBER(K120),ROUND(J120*(K120+1),2),0)</f>
        <v>0</v>
      </c>
      <c r="M120" s="12"/>
      <c r="N120" s="2"/>
      <c r="O120" s="2"/>
      <c r="P120" s="2"/>
      <c r="Q120" s="41">
        <f>IF(ISNUMBER(K120),IF(H120&gt;0,IF(I120&gt;0,J120,0),0),0)</f>
        <v>0</v>
      </c>
      <c r="R120" s="33">
        <f>IF(ISNUMBER(K120)=FALSE,J120,0)</f>
        <v>0</v>
      </c>
    </row>
    <row r="121">
      <c r="A121" s="9"/>
      <c r="B121" s="56" t="s">
        <v>130</v>
      </c>
      <c r="C121" s="1"/>
      <c r="D121" s="1"/>
      <c r="E121" s="57" t="s">
        <v>942</v>
      </c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 thickBot="1">
      <c r="A122" s="9"/>
      <c r="B122" s="58" t="s">
        <v>132</v>
      </c>
      <c r="C122" s="29"/>
      <c r="D122" s="29"/>
      <c r="E122" s="59" t="s">
        <v>889</v>
      </c>
      <c r="F122" s="29"/>
      <c r="G122" s="29"/>
      <c r="H122" s="60"/>
      <c r="I122" s="29"/>
      <c r="J122" s="60"/>
      <c r="K122" s="29"/>
      <c r="L122" s="29"/>
      <c r="M122" s="12"/>
      <c r="N122" s="2"/>
      <c r="O122" s="2"/>
      <c r="P122" s="2"/>
      <c r="Q122" s="2"/>
    </row>
    <row r="123" thickTop="1">
      <c r="A123" s="9"/>
      <c r="B123" s="49">
        <v>29</v>
      </c>
      <c r="C123" s="50" t="s">
        <v>947</v>
      </c>
      <c r="D123" s="50" t="s">
        <v>7</v>
      </c>
      <c r="E123" s="50" t="s">
        <v>948</v>
      </c>
      <c r="F123" s="50" t="s">
        <v>7</v>
      </c>
      <c r="G123" s="51" t="s">
        <v>162</v>
      </c>
      <c r="H123" s="61">
        <v>16</v>
      </c>
      <c r="I123" s="35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1">
        <f>IF(ISNUMBER(K123),IF(H123&gt;0,IF(I123&gt;0,J123,0),0),0)</f>
        <v>0</v>
      </c>
      <c r="R123" s="33">
        <f>IF(ISNUMBER(K123)=FALSE,J123,0)</f>
        <v>0</v>
      </c>
    </row>
    <row r="124">
      <c r="A124" s="9"/>
      <c r="B124" s="56" t="s">
        <v>130</v>
      </c>
      <c r="C124" s="1"/>
      <c r="D124" s="1"/>
      <c r="E124" s="57" t="s">
        <v>949</v>
      </c>
      <c r="F124" s="1"/>
      <c r="G124" s="1"/>
      <c r="H124" s="48"/>
      <c r="I124" s="1"/>
      <c r="J124" s="48"/>
      <c r="K124" s="1"/>
      <c r="L124" s="1"/>
      <c r="M124" s="12"/>
      <c r="N124" s="2"/>
      <c r="O124" s="2"/>
      <c r="P124" s="2"/>
      <c r="Q124" s="2"/>
    </row>
    <row r="125" thickBot="1">
      <c r="A125" s="9"/>
      <c r="B125" s="58" t="s">
        <v>132</v>
      </c>
      <c r="C125" s="29"/>
      <c r="D125" s="29"/>
      <c r="E125" s="59" t="s">
        <v>1015</v>
      </c>
      <c r="F125" s="29"/>
      <c r="G125" s="29"/>
      <c r="H125" s="60"/>
      <c r="I125" s="29"/>
      <c r="J125" s="60"/>
      <c r="K125" s="29"/>
      <c r="L125" s="29"/>
      <c r="M125" s="12"/>
      <c r="N125" s="2"/>
      <c r="O125" s="2"/>
      <c r="P125" s="2"/>
      <c r="Q125" s="2"/>
    </row>
    <row r="126" thickTop="1">
      <c r="A126" s="9"/>
      <c r="B126" s="49">
        <v>30</v>
      </c>
      <c r="C126" s="50" t="s">
        <v>950</v>
      </c>
      <c r="D126" s="50" t="s">
        <v>179</v>
      </c>
      <c r="E126" s="50" t="s">
        <v>951</v>
      </c>
      <c r="F126" s="50" t="s">
        <v>7</v>
      </c>
      <c r="G126" s="51" t="s">
        <v>162</v>
      </c>
      <c r="H126" s="61">
        <v>16</v>
      </c>
      <c r="I126" s="35">
        <f>ROUND(0,2)</f>
        <v>0</v>
      </c>
      <c r="J126" s="62">
        <f>ROUND(I126*H126,2)</f>
        <v>0</v>
      </c>
      <c r="K126" s="63">
        <v>0.20999999999999999</v>
      </c>
      <c r="L126" s="64">
        <f>IF(ISNUMBER(K126),ROUND(J126*(K126+1),2),0)</f>
        <v>0</v>
      </c>
      <c r="M126" s="12"/>
      <c r="N126" s="2"/>
      <c r="O126" s="2"/>
      <c r="P126" s="2"/>
      <c r="Q126" s="41">
        <f>IF(ISNUMBER(K126),IF(H126&gt;0,IF(I126&gt;0,J126,0),0),0)</f>
        <v>0</v>
      </c>
      <c r="R126" s="33">
        <f>IF(ISNUMBER(K126)=FALSE,J126,0)</f>
        <v>0</v>
      </c>
    </row>
    <row r="127">
      <c r="A127" s="9"/>
      <c r="B127" s="56" t="s">
        <v>130</v>
      </c>
      <c r="C127" s="1"/>
      <c r="D127" s="1"/>
      <c r="E127" s="57" t="s">
        <v>952</v>
      </c>
      <c r="F127" s="1"/>
      <c r="G127" s="1"/>
      <c r="H127" s="48"/>
      <c r="I127" s="1"/>
      <c r="J127" s="48"/>
      <c r="K127" s="1"/>
      <c r="L127" s="1"/>
      <c r="M127" s="12"/>
      <c r="N127" s="2"/>
      <c r="O127" s="2"/>
      <c r="P127" s="2"/>
      <c r="Q127" s="2"/>
    </row>
    <row r="128" thickBot="1">
      <c r="A128" s="9"/>
      <c r="B128" s="58" t="s">
        <v>132</v>
      </c>
      <c r="C128" s="29"/>
      <c r="D128" s="29"/>
      <c r="E128" s="59" t="s">
        <v>1015</v>
      </c>
      <c r="F128" s="29"/>
      <c r="G128" s="29"/>
      <c r="H128" s="60"/>
      <c r="I128" s="29"/>
      <c r="J128" s="60"/>
      <c r="K128" s="29"/>
      <c r="L128" s="29"/>
      <c r="M128" s="12"/>
      <c r="N128" s="2"/>
      <c r="O128" s="2"/>
      <c r="P128" s="2"/>
      <c r="Q128" s="2"/>
    </row>
    <row r="129" thickTop="1">
      <c r="A129" s="9"/>
      <c r="B129" s="49">
        <v>31</v>
      </c>
      <c r="C129" s="50" t="s">
        <v>954</v>
      </c>
      <c r="D129" s="50" t="s">
        <v>7</v>
      </c>
      <c r="E129" s="50" t="s">
        <v>955</v>
      </c>
      <c r="F129" s="50" t="s">
        <v>7</v>
      </c>
      <c r="G129" s="51" t="s">
        <v>162</v>
      </c>
      <c r="H129" s="61">
        <v>4</v>
      </c>
      <c r="I129" s="35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1">
        <f>IF(ISNUMBER(K129),IF(H129&gt;0,IF(I129&gt;0,J129,0),0),0)</f>
        <v>0</v>
      </c>
      <c r="R129" s="33">
        <f>IF(ISNUMBER(K129)=FALSE,J129,0)</f>
        <v>0</v>
      </c>
    </row>
    <row r="130">
      <c r="A130" s="9"/>
      <c r="B130" s="56" t="s">
        <v>130</v>
      </c>
      <c r="C130" s="1"/>
      <c r="D130" s="1"/>
      <c r="E130" s="57" t="s">
        <v>7</v>
      </c>
      <c r="F130" s="1"/>
      <c r="G130" s="1"/>
      <c r="H130" s="48"/>
      <c r="I130" s="1"/>
      <c r="J130" s="48"/>
      <c r="K130" s="1"/>
      <c r="L130" s="1"/>
      <c r="M130" s="12"/>
      <c r="N130" s="2"/>
      <c r="O130" s="2"/>
      <c r="P130" s="2"/>
      <c r="Q130" s="2"/>
    </row>
    <row r="131" thickBot="1">
      <c r="A131" s="9"/>
      <c r="B131" s="58" t="s">
        <v>132</v>
      </c>
      <c r="C131" s="29"/>
      <c r="D131" s="29"/>
      <c r="E131" s="59" t="s">
        <v>900</v>
      </c>
      <c r="F131" s="29"/>
      <c r="G131" s="29"/>
      <c r="H131" s="60"/>
      <c r="I131" s="29"/>
      <c r="J131" s="60"/>
      <c r="K131" s="29"/>
      <c r="L131" s="29"/>
      <c r="M131" s="12"/>
      <c r="N131" s="2"/>
      <c r="O131" s="2"/>
      <c r="P131" s="2"/>
      <c r="Q131" s="2"/>
    </row>
    <row r="132" thickTop="1">
      <c r="A132" s="9"/>
      <c r="B132" s="49">
        <v>32</v>
      </c>
      <c r="C132" s="50" t="s">
        <v>956</v>
      </c>
      <c r="D132" s="50" t="s">
        <v>7</v>
      </c>
      <c r="E132" s="50" t="s">
        <v>957</v>
      </c>
      <c r="F132" s="50" t="s">
        <v>7</v>
      </c>
      <c r="G132" s="51" t="s">
        <v>162</v>
      </c>
      <c r="H132" s="61">
        <v>2</v>
      </c>
      <c r="I132" s="35">
        <f>ROUND(0,2)</f>
        <v>0</v>
      </c>
      <c r="J132" s="62">
        <f>ROUND(I132*H132,2)</f>
        <v>0</v>
      </c>
      <c r="K132" s="63">
        <v>0.20999999999999999</v>
      </c>
      <c r="L132" s="64">
        <f>IF(ISNUMBER(K132),ROUND(J132*(K132+1),2),0)</f>
        <v>0</v>
      </c>
      <c r="M132" s="12"/>
      <c r="N132" s="2"/>
      <c r="O132" s="2"/>
      <c r="P132" s="2"/>
      <c r="Q132" s="41">
        <f>IF(ISNUMBER(K132),IF(H132&gt;0,IF(I132&gt;0,J132,0),0),0)</f>
        <v>0</v>
      </c>
      <c r="R132" s="33">
        <f>IF(ISNUMBER(K132)=FALSE,J132,0)</f>
        <v>0</v>
      </c>
    </row>
    <row r="133">
      <c r="A133" s="9"/>
      <c r="B133" s="56" t="s">
        <v>130</v>
      </c>
      <c r="C133" s="1"/>
      <c r="D133" s="1"/>
      <c r="E133" s="57" t="s">
        <v>7</v>
      </c>
      <c r="F133" s="1"/>
      <c r="G133" s="1"/>
      <c r="H133" s="48"/>
      <c r="I133" s="1"/>
      <c r="J133" s="48"/>
      <c r="K133" s="1"/>
      <c r="L133" s="1"/>
      <c r="M133" s="12"/>
      <c r="N133" s="2"/>
      <c r="O133" s="2"/>
      <c r="P133" s="2"/>
      <c r="Q133" s="2"/>
    </row>
    <row r="134" thickBot="1">
      <c r="A134" s="9"/>
      <c r="B134" s="58" t="s">
        <v>132</v>
      </c>
      <c r="C134" s="29"/>
      <c r="D134" s="29"/>
      <c r="E134" s="59" t="s">
        <v>885</v>
      </c>
      <c r="F134" s="29"/>
      <c r="G134" s="29"/>
      <c r="H134" s="60"/>
      <c r="I134" s="29"/>
      <c r="J134" s="60"/>
      <c r="K134" s="29"/>
      <c r="L134" s="29"/>
      <c r="M134" s="12"/>
      <c r="N134" s="2"/>
      <c r="O134" s="2"/>
      <c r="P134" s="2"/>
      <c r="Q134" s="2"/>
    </row>
    <row r="135" thickTop="1">
      <c r="A135" s="9"/>
      <c r="B135" s="49">
        <v>33</v>
      </c>
      <c r="C135" s="50" t="s">
        <v>958</v>
      </c>
      <c r="D135" s="50" t="s">
        <v>7</v>
      </c>
      <c r="E135" s="50" t="s">
        <v>959</v>
      </c>
      <c r="F135" s="50" t="s">
        <v>7</v>
      </c>
      <c r="G135" s="51" t="s">
        <v>162</v>
      </c>
      <c r="H135" s="61">
        <v>4</v>
      </c>
      <c r="I135" s="35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1">
        <f>IF(ISNUMBER(K135),IF(H135&gt;0,IF(I135&gt;0,J135,0),0),0)</f>
        <v>0</v>
      </c>
      <c r="R135" s="33">
        <f>IF(ISNUMBER(K135)=FALSE,J135,0)</f>
        <v>0</v>
      </c>
    </row>
    <row r="136">
      <c r="A136" s="9"/>
      <c r="B136" s="56" t="s">
        <v>130</v>
      </c>
      <c r="C136" s="1"/>
      <c r="D136" s="1"/>
      <c r="E136" s="57" t="s">
        <v>7</v>
      </c>
      <c r="F136" s="1"/>
      <c r="G136" s="1"/>
      <c r="H136" s="48"/>
      <c r="I136" s="1"/>
      <c r="J136" s="48"/>
      <c r="K136" s="1"/>
      <c r="L136" s="1"/>
      <c r="M136" s="12"/>
      <c r="N136" s="2"/>
      <c r="O136" s="2"/>
      <c r="P136" s="2"/>
      <c r="Q136" s="2"/>
    </row>
    <row r="137" thickBot="1">
      <c r="A137" s="9"/>
      <c r="B137" s="58" t="s">
        <v>132</v>
      </c>
      <c r="C137" s="29"/>
      <c r="D137" s="29"/>
      <c r="E137" s="59" t="s">
        <v>900</v>
      </c>
      <c r="F137" s="29"/>
      <c r="G137" s="29"/>
      <c r="H137" s="60"/>
      <c r="I137" s="29"/>
      <c r="J137" s="60"/>
      <c r="K137" s="29"/>
      <c r="L137" s="29"/>
      <c r="M137" s="12"/>
      <c r="N137" s="2"/>
      <c r="O137" s="2"/>
      <c r="P137" s="2"/>
      <c r="Q137" s="2"/>
    </row>
    <row r="138" thickTop="1">
      <c r="A138" s="9"/>
      <c r="B138" s="49">
        <v>34</v>
      </c>
      <c r="C138" s="50" t="s">
        <v>960</v>
      </c>
      <c r="D138" s="50" t="s">
        <v>7</v>
      </c>
      <c r="E138" s="50" t="s">
        <v>961</v>
      </c>
      <c r="F138" s="50" t="s">
        <v>7</v>
      </c>
      <c r="G138" s="51" t="s">
        <v>227</v>
      </c>
      <c r="H138" s="61">
        <v>513.29999999999995</v>
      </c>
      <c r="I138" s="35">
        <f>ROUND(0,2)</f>
        <v>0</v>
      </c>
      <c r="J138" s="62">
        <f>ROUND(I138*H138,2)</f>
        <v>0</v>
      </c>
      <c r="K138" s="63">
        <v>0.20999999999999999</v>
      </c>
      <c r="L138" s="64">
        <f>IF(ISNUMBER(K138),ROUND(J138*(K138+1),2),0)</f>
        <v>0</v>
      </c>
      <c r="M138" s="12"/>
      <c r="N138" s="2"/>
      <c r="O138" s="2"/>
      <c r="P138" s="2"/>
      <c r="Q138" s="41">
        <f>IF(ISNUMBER(K138),IF(H138&gt;0,IF(I138&gt;0,J138,0),0),0)</f>
        <v>0</v>
      </c>
      <c r="R138" s="33">
        <f>IF(ISNUMBER(K138)=FALSE,J138,0)</f>
        <v>0</v>
      </c>
    </row>
    <row r="139">
      <c r="A139" s="9"/>
      <c r="B139" s="56" t="s">
        <v>130</v>
      </c>
      <c r="C139" s="1"/>
      <c r="D139" s="1"/>
      <c r="E139" s="57" t="s">
        <v>7</v>
      </c>
      <c r="F139" s="1"/>
      <c r="G139" s="1"/>
      <c r="H139" s="48"/>
      <c r="I139" s="1"/>
      <c r="J139" s="48"/>
      <c r="K139" s="1"/>
      <c r="L139" s="1"/>
      <c r="M139" s="12"/>
      <c r="N139" s="2"/>
      <c r="O139" s="2"/>
      <c r="P139" s="2"/>
      <c r="Q139" s="2"/>
    </row>
    <row r="140" thickBot="1">
      <c r="A140" s="9"/>
      <c r="B140" s="58" t="s">
        <v>132</v>
      </c>
      <c r="C140" s="29"/>
      <c r="D140" s="29"/>
      <c r="E140" s="59" t="s">
        <v>1016</v>
      </c>
      <c r="F140" s="29"/>
      <c r="G140" s="29"/>
      <c r="H140" s="60"/>
      <c r="I140" s="29"/>
      <c r="J140" s="60"/>
      <c r="K140" s="29"/>
      <c r="L140" s="29"/>
      <c r="M140" s="12"/>
      <c r="N140" s="2"/>
      <c r="O140" s="2"/>
      <c r="P140" s="2"/>
      <c r="Q140" s="2"/>
    </row>
    <row r="141" thickTop="1">
      <c r="A141" s="9"/>
      <c r="B141" s="49">
        <v>35</v>
      </c>
      <c r="C141" s="50" t="s">
        <v>963</v>
      </c>
      <c r="D141" s="50" t="s">
        <v>7</v>
      </c>
      <c r="E141" s="50" t="s">
        <v>964</v>
      </c>
      <c r="F141" s="50" t="s">
        <v>7</v>
      </c>
      <c r="G141" s="51" t="s">
        <v>227</v>
      </c>
      <c r="H141" s="61">
        <v>513.29999999999995</v>
      </c>
      <c r="I141" s="35">
        <f>ROUND(0,2)</f>
        <v>0</v>
      </c>
      <c r="J141" s="62">
        <f>ROUND(I141*H141,2)</f>
        <v>0</v>
      </c>
      <c r="K141" s="63">
        <v>0.20999999999999999</v>
      </c>
      <c r="L141" s="64">
        <f>IF(ISNUMBER(K141),ROUND(J141*(K141+1),2),0)</f>
        <v>0</v>
      </c>
      <c r="M141" s="12"/>
      <c r="N141" s="2"/>
      <c r="O141" s="2"/>
      <c r="P141" s="2"/>
      <c r="Q141" s="41">
        <f>IF(ISNUMBER(K141),IF(H141&gt;0,IF(I141&gt;0,J141,0),0),0)</f>
        <v>0</v>
      </c>
      <c r="R141" s="33">
        <f>IF(ISNUMBER(K141)=FALSE,J141,0)</f>
        <v>0</v>
      </c>
    </row>
    <row r="142">
      <c r="A142" s="9"/>
      <c r="B142" s="56" t="s">
        <v>130</v>
      </c>
      <c r="C142" s="1"/>
      <c r="D142" s="1"/>
      <c r="E142" s="57" t="s">
        <v>7</v>
      </c>
      <c r="F142" s="1"/>
      <c r="G142" s="1"/>
      <c r="H142" s="48"/>
      <c r="I142" s="1"/>
      <c r="J142" s="48"/>
      <c r="K142" s="1"/>
      <c r="L142" s="1"/>
      <c r="M142" s="12"/>
      <c r="N142" s="2"/>
      <c r="O142" s="2"/>
      <c r="P142" s="2"/>
      <c r="Q142" s="2"/>
    </row>
    <row r="143" thickBot="1">
      <c r="A143" s="9"/>
      <c r="B143" s="58" t="s">
        <v>132</v>
      </c>
      <c r="C143" s="29"/>
      <c r="D143" s="29"/>
      <c r="E143" s="59" t="s">
        <v>1016</v>
      </c>
      <c r="F143" s="29"/>
      <c r="G143" s="29"/>
      <c r="H143" s="60"/>
      <c r="I143" s="29"/>
      <c r="J143" s="60"/>
      <c r="K143" s="29"/>
      <c r="L143" s="29"/>
      <c r="M143" s="12"/>
      <c r="N143" s="2"/>
      <c r="O143" s="2"/>
      <c r="P143" s="2"/>
      <c r="Q143" s="2"/>
    </row>
    <row r="144" thickTop="1">
      <c r="A144" s="9"/>
      <c r="B144" s="49">
        <v>36</v>
      </c>
      <c r="C144" s="50" t="s">
        <v>965</v>
      </c>
      <c r="D144" s="50" t="s">
        <v>7</v>
      </c>
      <c r="E144" s="50" t="s">
        <v>966</v>
      </c>
      <c r="F144" s="50" t="s">
        <v>7</v>
      </c>
      <c r="G144" s="51" t="s">
        <v>162</v>
      </c>
      <c r="H144" s="61">
        <v>2</v>
      </c>
      <c r="I144" s="35">
        <f>ROUND(0,2)</f>
        <v>0</v>
      </c>
      <c r="J144" s="62">
        <f>ROUND(I144*H144,2)</f>
        <v>0</v>
      </c>
      <c r="K144" s="63">
        <v>0.20999999999999999</v>
      </c>
      <c r="L144" s="64">
        <f>IF(ISNUMBER(K144),ROUND(J144*(K144+1),2),0)</f>
        <v>0</v>
      </c>
      <c r="M144" s="12"/>
      <c r="N144" s="2"/>
      <c r="O144" s="2"/>
      <c r="P144" s="2"/>
      <c r="Q144" s="41">
        <f>IF(ISNUMBER(K144),IF(H144&gt;0,IF(I144&gt;0,J144,0),0),0)</f>
        <v>0</v>
      </c>
      <c r="R144" s="33">
        <f>IF(ISNUMBER(K144)=FALSE,J144,0)</f>
        <v>0</v>
      </c>
    </row>
    <row r="145">
      <c r="A145" s="9"/>
      <c r="B145" s="56" t="s">
        <v>130</v>
      </c>
      <c r="C145" s="1"/>
      <c r="D145" s="1"/>
      <c r="E145" s="57" t="s">
        <v>7</v>
      </c>
      <c r="F145" s="1"/>
      <c r="G145" s="1"/>
      <c r="H145" s="48"/>
      <c r="I145" s="1"/>
      <c r="J145" s="48"/>
      <c r="K145" s="1"/>
      <c r="L145" s="1"/>
      <c r="M145" s="12"/>
      <c r="N145" s="2"/>
      <c r="O145" s="2"/>
      <c r="P145" s="2"/>
      <c r="Q145" s="2"/>
    </row>
    <row r="146" thickBot="1">
      <c r="A146" s="9"/>
      <c r="B146" s="58" t="s">
        <v>132</v>
      </c>
      <c r="C146" s="29"/>
      <c r="D146" s="29"/>
      <c r="E146" s="59" t="s">
        <v>1017</v>
      </c>
      <c r="F146" s="29"/>
      <c r="G146" s="29"/>
      <c r="H146" s="60"/>
      <c r="I146" s="29"/>
      <c r="J146" s="60"/>
      <c r="K146" s="29"/>
      <c r="L146" s="29"/>
      <c r="M146" s="12"/>
      <c r="N146" s="2"/>
      <c r="O146" s="2"/>
      <c r="P146" s="2"/>
      <c r="Q146" s="2"/>
    </row>
    <row r="147" thickTop="1">
      <c r="A147" s="9"/>
      <c r="B147" s="49">
        <v>37</v>
      </c>
      <c r="C147" s="50" t="s">
        <v>1018</v>
      </c>
      <c r="D147" s="50" t="s">
        <v>7</v>
      </c>
      <c r="E147" s="50" t="s">
        <v>1019</v>
      </c>
      <c r="F147" s="50" t="s">
        <v>7</v>
      </c>
      <c r="G147" s="51" t="s">
        <v>162</v>
      </c>
      <c r="H147" s="61">
        <v>2</v>
      </c>
      <c r="I147" s="35">
        <f>ROUND(0,2)</f>
        <v>0</v>
      </c>
      <c r="J147" s="62">
        <f>ROUND(I147*H147,2)</f>
        <v>0</v>
      </c>
      <c r="K147" s="63">
        <v>0.20999999999999999</v>
      </c>
      <c r="L147" s="64">
        <f>IF(ISNUMBER(K147),ROUND(J147*(K147+1),2),0)</f>
        <v>0</v>
      </c>
      <c r="M147" s="12"/>
      <c r="N147" s="2"/>
      <c r="O147" s="2"/>
      <c r="P147" s="2"/>
      <c r="Q147" s="41">
        <f>IF(ISNUMBER(K147),IF(H147&gt;0,IF(I147&gt;0,J147,0),0),0)</f>
        <v>0</v>
      </c>
      <c r="R147" s="33">
        <f>IF(ISNUMBER(K147)=FALSE,J147,0)</f>
        <v>0</v>
      </c>
    </row>
    <row r="148">
      <c r="A148" s="9"/>
      <c r="B148" s="56" t="s">
        <v>130</v>
      </c>
      <c r="C148" s="1"/>
      <c r="D148" s="1"/>
      <c r="E148" s="57" t="s">
        <v>7</v>
      </c>
      <c r="F148" s="1"/>
      <c r="G148" s="1"/>
      <c r="H148" s="48"/>
      <c r="I148" s="1"/>
      <c r="J148" s="48"/>
      <c r="K148" s="1"/>
      <c r="L148" s="1"/>
      <c r="M148" s="12"/>
      <c r="N148" s="2"/>
      <c r="O148" s="2"/>
      <c r="P148" s="2"/>
      <c r="Q148" s="2"/>
    </row>
    <row r="149" thickBot="1">
      <c r="A149" s="9"/>
      <c r="B149" s="58" t="s">
        <v>132</v>
      </c>
      <c r="C149" s="29"/>
      <c r="D149" s="29"/>
      <c r="E149" s="59" t="s">
        <v>1017</v>
      </c>
      <c r="F149" s="29"/>
      <c r="G149" s="29"/>
      <c r="H149" s="60"/>
      <c r="I149" s="29"/>
      <c r="J149" s="60"/>
      <c r="K149" s="29"/>
      <c r="L149" s="29"/>
      <c r="M149" s="12"/>
      <c r="N149" s="2"/>
      <c r="O149" s="2"/>
      <c r="P149" s="2"/>
      <c r="Q149" s="2"/>
    </row>
    <row r="150" thickTop="1">
      <c r="A150" s="9"/>
      <c r="B150" s="49">
        <v>38</v>
      </c>
      <c r="C150" s="50" t="s">
        <v>1020</v>
      </c>
      <c r="D150" s="50" t="s">
        <v>7</v>
      </c>
      <c r="E150" s="50" t="s">
        <v>1021</v>
      </c>
      <c r="F150" s="50" t="s">
        <v>7</v>
      </c>
      <c r="G150" s="51" t="s">
        <v>162</v>
      </c>
      <c r="H150" s="61">
        <v>1</v>
      </c>
      <c r="I150" s="35">
        <f>ROUND(0,2)</f>
        <v>0</v>
      </c>
      <c r="J150" s="62">
        <f>ROUND(I150*H150,2)</f>
        <v>0</v>
      </c>
      <c r="K150" s="63">
        <v>0.20999999999999999</v>
      </c>
      <c r="L150" s="64">
        <f>IF(ISNUMBER(K150),ROUND(J150*(K150+1),2),0)</f>
        <v>0</v>
      </c>
      <c r="M150" s="12"/>
      <c r="N150" s="2"/>
      <c r="O150" s="2"/>
      <c r="P150" s="2"/>
      <c r="Q150" s="41">
        <f>IF(ISNUMBER(K150),IF(H150&gt;0,IF(I150&gt;0,J150,0),0),0)</f>
        <v>0</v>
      </c>
      <c r="R150" s="33">
        <f>IF(ISNUMBER(K150)=FALSE,J150,0)</f>
        <v>0</v>
      </c>
    </row>
    <row r="151">
      <c r="A151" s="9"/>
      <c r="B151" s="56" t="s">
        <v>130</v>
      </c>
      <c r="C151" s="1"/>
      <c r="D151" s="1"/>
      <c r="E151" s="57" t="s">
        <v>7</v>
      </c>
      <c r="F151" s="1"/>
      <c r="G151" s="1"/>
      <c r="H151" s="48"/>
      <c r="I151" s="1"/>
      <c r="J151" s="48"/>
      <c r="K151" s="1"/>
      <c r="L151" s="1"/>
      <c r="M151" s="12"/>
      <c r="N151" s="2"/>
      <c r="O151" s="2"/>
      <c r="P151" s="2"/>
      <c r="Q151" s="2"/>
    </row>
    <row r="152" thickBot="1">
      <c r="A152" s="9"/>
      <c r="B152" s="58" t="s">
        <v>132</v>
      </c>
      <c r="C152" s="29"/>
      <c r="D152" s="29"/>
      <c r="E152" s="59" t="s">
        <v>1022</v>
      </c>
      <c r="F152" s="29"/>
      <c r="G152" s="29"/>
      <c r="H152" s="60"/>
      <c r="I152" s="29"/>
      <c r="J152" s="60"/>
      <c r="K152" s="29"/>
      <c r="L152" s="29"/>
      <c r="M152" s="12"/>
      <c r="N152" s="2"/>
      <c r="O152" s="2"/>
      <c r="P152" s="2"/>
      <c r="Q152" s="2"/>
    </row>
    <row r="153" thickTop="1">
      <c r="A153" s="9"/>
      <c r="B153" s="49">
        <v>39</v>
      </c>
      <c r="C153" s="50" t="s">
        <v>968</v>
      </c>
      <c r="D153" s="50" t="s">
        <v>7</v>
      </c>
      <c r="E153" s="50" t="s">
        <v>969</v>
      </c>
      <c r="F153" s="50" t="s">
        <v>7</v>
      </c>
      <c r="G153" s="51" t="s">
        <v>227</v>
      </c>
      <c r="H153" s="61">
        <v>19.5</v>
      </c>
      <c r="I153" s="35">
        <f>ROUND(0,2)</f>
        <v>0</v>
      </c>
      <c r="J153" s="62">
        <f>ROUND(I153*H153,2)</f>
        <v>0</v>
      </c>
      <c r="K153" s="63">
        <v>0.20999999999999999</v>
      </c>
      <c r="L153" s="64">
        <f>IF(ISNUMBER(K153),ROUND(J153*(K153+1),2),0)</f>
        <v>0</v>
      </c>
      <c r="M153" s="12"/>
      <c r="N153" s="2"/>
      <c r="O153" s="2"/>
      <c r="P153" s="2"/>
      <c r="Q153" s="41">
        <f>IF(ISNUMBER(K153),IF(H153&gt;0,IF(I153&gt;0,J153,0),0),0)</f>
        <v>0</v>
      </c>
      <c r="R153" s="33">
        <f>IF(ISNUMBER(K153)=FALSE,J153,0)</f>
        <v>0</v>
      </c>
    </row>
    <row r="154">
      <c r="A154" s="9"/>
      <c r="B154" s="56" t="s">
        <v>130</v>
      </c>
      <c r="C154" s="1"/>
      <c r="D154" s="1"/>
      <c r="E154" s="57" t="s">
        <v>7</v>
      </c>
      <c r="F154" s="1"/>
      <c r="G154" s="1"/>
      <c r="H154" s="48"/>
      <c r="I154" s="1"/>
      <c r="J154" s="48"/>
      <c r="K154" s="1"/>
      <c r="L154" s="1"/>
      <c r="M154" s="12"/>
      <c r="N154" s="2"/>
      <c r="O154" s="2"/>
      <c r="P154" s="2"/>
      <c r="Q154" s="2"/>
    </row>
    <row r="155" thickBot="1">
      <c r="A155" s="9"/>
      <c r="B155" s="58" t="s">
        <v>132</v>
      </c>
      <c r="C155" s="29"/>
      <c r="D155" s="29"/>
      <c r="E155" s="59" t="s">
        <v>1023</v>
      </c>
      <c r="F155" s="29"/>
      <c r="G155" s="29"/>
      <c r="H155" s="60"/>
      <c r="I155" s="29"/>
      <c r="J155" s="60"/>
      <c r="K155" s="29"/>
      <c r="L155" s="29"/>
      <c r="M155" s="12"/>
      <c r="N155" s="2"/>
      <c r="O155" s="2"/>
      <c r="P155" s="2"/>
      <c r="Q155" s="2"/>
    </row>
    <row r="156" thickTop="1">
      <c r="A156" s="9"/>
      <c r="B156" s="49">
        <v>40</v>
      </c>
      <c r="C156" s="50" t="s">
        <v>974</v>
      </c>
      <c r="D156" s="50" t="s">
        <v>7</v>
      </c>
      <c r="E156" s="50" t="s">
        <v>975</v>
      </c>
      <c r="F156" s="50" t="s">
        <v>7</v>
      </c>
      <c r="G156" s="51" t="s">
        <v>227</v>
      </c>
      <c r="H156" s="61">
        <v>493.80000000000001</v>
      </c>
      <c r="I156" s="35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1">
        <f>IF(ISNUMBER(K156),IF(H156&gt;0,IF(I156&gt;0,J156,0),0),0)</f>
        <v>0</v>
      </c>
      <c r="R156" s="33">
        <f>IF(ISNUMBER(K156)=FALSE,J156,0)</f>
        <v>0</v>
      </c>
    </row>
    <row r="157">
      <c r="A157" s="9"/>
      <c r="B157" s="56" t="s">
        <v>130</v>
      </c>
      <c r="C157" s="1"/>
      <c r="D157" s="1"/>
      <c r="E157" s="57" t="s">
        <v>7</v>
      </c>
      <c r="F157" s="1"/>
      <c r="G157" s="1"/>
      <c r="H157" s="48"/>
      <c r="I157" s="1"/>
      <c r="J157" s="48"/>
      <c r="K157" s="1"/>
      <c r="L157" s="1"/>
      <c r="M157" s="12"/>
      <c r="N157" s="2"/>
      <c r="O157" s="2"/>
      <c r="P157" s="2"/>
      <c r="Q157" s="2"/>
    </row>
    <row r="158" thickBot="1">
      <c r="A158" s="9"/>
      <c r="B158" s="58" t="s">
        <v>132</v>
      </c>
      <c r="C158" s="29"/>
      <c r="D158" s="29"/>
      <c r="E158" s="59" t="s">
        <v>1024</v>
      </c>
      <c r="F158" s="29"/>
      <c r="G158" s="29"/>
      <c r="H158" s="60"/>
      <c r="I158" s="29"/>
      <c r="J158" s="60"/>
      <c r="K158" s="29"/>
      <c r="L158" s="29"/>
      <c r="M158" s="12"/>
      <c r="N158" s="2"/>
      <c r="O158" s="2"/>
      <c r="P158" s="2"/>
      <c r="Q158" s="2"/>
    </row>
    <row r="159" thickTop="1">
      <c r="A159" s="9"/>
      <c r="B159" s="49">
        <v>41</v>
      </c>
      <c r="C159" s="50" t="s">
        <v>977</v>
      </c>
      <c r="D159" s="50" t="s">
        <v>7</v>
      </c>
      <c r="E159" s="50" t="s">
        <v>978</v>
      </c>
      <c r="F159" s="50" t="s">
        <v>7</v>
      </c>
      <c r="G159" s="51" t="s">
        <v>227</v>
      </c>
      <c r="H159" s="61">
        <v>223.5</v>
      </c>
      <c r="I159" s="35">
        <f>ROUND(0,2)</f>
        <v>0</v>
      </c>
      <c r="J159" s="62">
        <f>ROUND(I159*H159,2)</f>
        <v>0</v>
      </c>
      <c r="K159" s="63">
        <v>0.20999999999999999</v>
      </c>
      <c r="L159" s="64">
        <f>IF(ISNUMBER(K159),ROUND(J159*(K159+1),2),0)</f>
        <v>0</v>
      </c>
      <c r="M159" s="12"/>
      <c r="N159" s="2"/>
      <c r="O159" s="2"/>
      <c r="P159" s="2"/>
      <c r="Q159" s="41">
        <f>IF(ISNUMBER(K159),IF(H159&gt;0,IF(I159&gt;0,J159,0),0),0)</f>
        <v>0</v>
      </c>
      <c r="R159" s="33">
        <f>IF(ISNUMBER(K159)=FALSE,J159,0)</f>
        <v>0</v>
      </c>
    </row>
    <row r="160">
      <c r="A160" s="9"/>
      <c r="B160" s="56" t="s">
        <v>130</v>
      </c>
      <c r="C160" s="1"/>
      <c r="D160" s="1"/>
      <c r="E160" s="57" t="s">
        <v>7</v>
      </c>
      <c r="F160" s="1"/>
      <c r="G160" s="1"/>
      <c r="H160" s="48"/>
      <c r="I160" s="1"/>
      <c r="J160" s="48"/>
      <c r="K160" s="1"/>
      <c r="L160" s="1"/>
      <c r="M160" s="12"/>
      <c r="N160" s="2"/>
      <c r="O160" s="2"/>
      <c r="P160" s="2"/>
      <c r="Q160" s="2"/>
    </row>
    <row r="161" thickBot="1">
      <c r="A161" s="9"/>
      <c r="B161" s="58" t="s">
        <v>132</v>
      </c>
      <c r="C161" s="29"/>
      <c r="D161" s="29"/>
      <c r="E161" s="59" t="s">
        <v>1025</v>
      </c>
      <c r="F161" s="29"/>
      <c r="G161" s="29"/>
      <c r="H161" s="60"/>
      <c r="I161" s="29"/>
      <c r="J161" s="60"/>
      <c r="K161" s="29"/>
      <c r="L161" s="29"/>
      <c r="M161" s="12"/>
      <c r="N161" s="2"/>
      <c r="O161" s="2"/>
      <c r="P161" s="2"/>
      <c r="Q161" s="2"/>
    </row>
    <row r="162" thickTop="1">
      <c r="A162" s="9"/>
      <c r="B162" s="49">
        <v>42</v>
      </c>
      <c r="C162" s="50" t="s">
        <v>980</v>
      </c>
      <c r="D162" s="50" t="s">
        <v>7</v>
      </c>
      <c r="E162" s="50" t="s">
        <v>981</v>
      </c>
      <c r="F162" s="50" t="s">
        <v>7</v>
      </c>
      <c r="G162" s="51" t="s">
        <v>227</v>
      </c>
      <c r="H162" s="61">
        <v>293</v>
      </c>
      <c r="I162" s="35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1">
        <f>IF(ISNUMBER(K162),IF(H162&gt;0,IF(I162&gt;0,J162,0),0),0)</f>
        <v>0</v>
      </c>
      <c r="R162" s="33">
        <f>IF(ISNUMBER(K162)=FALSE,J162,0)</f>
        <v>0</v>
      </c>
    </row>
    <row r="163">
      <c r="A163" s="9"/>
      <c r="B163" s="56" t="s">
        <v>130</v>
      </c>
      <c r="C163" s="1"/>
      <c r="D163" s="1"/>
      <c r="E163" s="57" t="s">
        <v>7</v>
      </c>
      <c r="F163" s="1"/>
      <c r="G163" s="1"/>
      <c r="H163" s="48"/>
      <c r="I163" s="1"/>
      <c r="J163" s="48"/>
      <c r="K163" s="1"/>
      <c r="L163" s="1"/>
      <c r="M163" s="12"/>
      <c r="N163" s="2"/>
      <c r="O163" s="2"/>
      <c r="P163" s="2"/>
      <c r="Q163" s="2"/>
    </row>
    <row r="164" thickBot="1">
      <c r="A164" s="9"/>
      <c r="B164" s="58" t="s">
        <v>132</v>
      </c>
      <c r="C164" s="29"/>
      <c r="D164" s="29"/>
      <c r="E164" s="59" t="s">
        <v>1026</v>
      </c>
      <c r="F164" s="29"/>
      <c r="G164" s="29"/>
      <c r="H164" s="60"/>
      <c r="I164" s="29"/>
      <c r="J164" s="60"/>
      <c r="K164" s="29"/>
      <c r="L164" s="29"/>
      <c r="M164" s="12"/>
      <c r="N164" s="2"/>
      <c r="O164" s="2"/>
      <c r="P164" s="2"/>
      <c r="Q164" s="2"/>
    </row>
    <row r="165" thickTop="1">
      <c r="A165" s="9"/>
      <c r="B165" s="49">
        <v>43</v>
      </c>
      <c r="C165" s="50" t="s">
        <v>982</v>
      </c>
      <c r="D165" s="50" t="s">
        <v>7</v>
      </c>
      <c r="E165" s="50" t="s">
        <v>983</v>
      </c>
      <c r="F165" s="50" t="s">
        <v>7</v>
      </c>
      <c r="G165" s="51" t="s">
        <v>227</v>
      </c>
      <c r="H165" s="61">
        <v>493.80000000000001</v>
      </c>
      <c r="I165" s="35">
        <f>ROUND(0,2)</f>
        <v>0</v>
      </c>
      <c r="J165" s="62">
        <f>ROUND(I165*H165,2)</f>
        <v>0</v>
      </c>
      <c r="K165" s="63">
        <v>0.20999999999999999</v>
      </c>
      <c r="L165" s="64">
        <f>IF(ISNUMBER(K165),ROUND(J165*(K165+1),2),0)</f>
        <v>0</v>
      </c>
      <c r="M165" s="12"/>
      <c r="N165" s="2"/>
      <c r="O165" s="2"/>
      <c r="P165" s="2"/>
      <c r="Q165" s="41">
        <f>IF(ISNUMBER(K165),IF(H165&gt;0,IF(I165&gt;0,J165,0),0),0)</f>
        <v>0</v>
      </c>
      <c r="R165" s="33">
        <f>IF(ISNUMBER(K165)=FALSE,J165,0)</f>
        <v>0</v>
      </c>
    </row>
    <row r="166">
      <c r="A166" s="9"/>
      <c r="B166" s="56" t="s">
        <v>130</v>
      </c>
      <c r="C166" s="1"/>
      <c r="D166" s="1"/>
      <c r="E166" s="57" t="s">
        <v>7</v>
      </c>
      <c r="F166" s="1"/>
      <c r="G166" s="1"/>
      <c r="H166" s="48"/>
      <c r="I166" s="1"/>
      <c r="J166" s="48"/>
      <c r="K166" s="1"/>
      <c r="L166" s="1"/>
      <c r="M166" s="12"/>
      <c r="N166" s="2"/>
      <c r="O166" s="2"/>
      <c r="P166" s="2"/>
      <c r="Q166" s="2"/>
    </row>
    <row r="167" thickBot="1">
      <c r="A167" s="9"/>
      <c r="B167" s="58" t="s">
        <v>132</v>
      </c>
      <c r="C167" s="29"/>
      <c r="D167" s="29"/>
      <c r="E167" s="59" t="s">
        <v>1024</v>
      </c>
      <c r="F167" s="29"/>
      <c r="G167" s="29"/>
      <c r="H167" s="60"/>
      <c r="I167" s="29"/>
      <c r="J167" s="60"/>
      <c r="K167" s="29"/>
      <c r="L167" s="29"/>
      <c r="M167" s="12"/>
      <c r="N167" s="2"/>
      <c r="O167" s="2"/>
      <c r="P167" s="2"/>
      <c r="Q167" s="2"/>
    </row>
    <row r="168" thickTop="1" thickBot="1" ht="25" customHeight="1">
      <c r="A168" s="9"/>
      <c r="B168" s="1"/>
      <c r="C168" s="65">
        <v>8</v>
      </c>
      <c r="D168" s="1"/>
      <c r="E168" s="66" t="s">
        <v>168</v>
      </c>
      <c r="F168" s="1"/>
      <c r="G168" s="67" t="s">
        <v>152</v>
      </c>
      <c r="H168" s="68">
        <f>J78+J81+J84+J87+J90+J93+J96+J99+J102+J105+J108+J111+J114+J117+J120+J123+J126+J129+J132+J135+J138+J141+J144+J147+J150+J153+J156+J159+J162+J165</f>
        <v>0</v>
      </c>
      <c r="I168" s="67" t="s">
        <v>153</v>
      </c>
      <c r="J168" s="69">
        <f>(L168-H168)</f>
        <v>0</v>
      </c>
      <c r="K168" s="67" t="s">
        <v>154</v>
      </c>
      <c r="L168" s="70">
        <f>L78+L81+L84+L87+L90+L93+L96+L99+L102+L105+L108+L111+L114+L117+L120+L123+L126+L129+L132+L135+L138+L141+L144+L147+L150+L153+L156+L159+L162+L165</f>
        <v>0</v>
      </c>
      <c r="M168" s="12"/>
      <c r="N168" s="2"/>
      <c r="O168" s="2"/>
      <c r="P168" s="2"/>
      <c r="Q168" s="41">
        <f>0+Q78+Q81+Q84+Q87+Q90+Q93+Q96+Q99+Q102+Q105+Q108+Q111+Q114+Q117+Q120+Q123+Q126+Q129+Q132+Q135+Q138+Q141+Q144+Q147+Q150+Q153+Q156+Q159+Q162+Q165</f>
        <v>0</v>
      </c>
      <c r="R168" s="33">
        <f>0+R78+R81+R84+R87+R90+R93+R96+R99+R102+R105+R108+R111+R114+R117+R120+R123+R126+R129+R132+R135+R138+R141+R144+R147+R150+R153+R156+R159+R162+R165</f>
        <v>0</v>
      </c>
      <c r="S168" s="71">
        <f>Q168*(1+J168)+R168</f>
        <v>0</v>
      </c>
    </row>
    <row r="169" thickTop="1" thickBot="1" ht="25" customHeight="1">
      <c r="A169" s="9"/>
      <c r="B169" s="72"/>
      <c r="C169" s="72"/>
      <c r="D169" s="72"/>
      <c r="E169" s="73"/>
      <c r="F169" s="72"/>
      <c r="G169" s="74" t="s">
        <v>155</v>
      </c>
      <c r="H169" s="75">
        <f>J78+J81+J84+J87+J90+J93+J96+J99+J102+J105+J108+J111+J114+J117+J120+J123+J126+J129+J132+J135+J138+J141+J144+J147+J150+J153+J156+J159+J162+J165</f>
        <v>0</v>
      </c>
      <c r="I169" s="74" t="s">
        <v>156</v>
      </c>
      <c r="J169" s="76">
        <f>0+J168</f>
        <v>0</v>
      </c>
      <c r="K169" s="74" t="s">
        <v>157</v>
      </c>
      <c r="L169" s="77">
        <f>L78+L81+L84+L87+L90+L93+L96+L99+L102+L105+L108+L111+L114+L117+L120+L123+L126+L129+L132+L135+L138+L141+L144+L147+L150+L153+L156+L159+L162+L165</f>
        <v>0</v>
      </c>
      <c r="M169" s="12"/>
      <c r="N169" s="2"/>
      <c r="O169" s="2"/>
      <c r="P169" s="2"/>
      <c r="Q169" s="2"/>
    </row>
    <row r="170" ht="40" customHeight="1">
      <c r="A170" s="9"/>
      <c r="B170" s="82" t="s">
        <v>346</v>
      </c>
      <c r="C170" s="1"/>
      <c r="D170" s="1"/>
      <c r="E170" s="1"/>
      <c r="F170" s="1"/>
      <c r="G170" s="1"/>
      <c r="H170" s="48"/>
      <c r="I170" s="1"/>
      <c r="J170" s="48"/>
      <c r="K170" s="1"/>
      <c r="L170" s="1"/>
      <c r="M170" s="12"/>
      <c r="N170" s="2"/>
      <c r="O170" s="2"/>
      <c r="P170" s="2"/>
      <c r="Q170" s="2"/>
    </row>
    <row r="171">
      <c r="A171" s="9"/>
      <c r="B171" s="49">
        <v>44</v>
      </c>
      <c r="C171" s="50" t="s">
        <v>987</v>
      </c>
      <c r="D171" s="50" t="s">
        <v>7</v>
      </c>
      <c r="E171" s="50" t="s">
        <v>988</v>
      </c>
      <c r="F171" s="50" t="s">
        <v>7</v>
      </c>
      <c r="G171" s="51" t="s">
        <v>227</v>
      </c>
      <c r="H171" s="52">
        <v>495</v>
      </c>
      <c r="I171" s="24">
        <f>ROUND(0,2)</f>
        <v>0</v>
      </c>
      <c r="J171" s="53">
        <f>ROUND(I171*H171,2)</f>
        <v>0</v>
      </c>
      <c r="K171" s="54">
        <v>0.20999999999999999</v>
      </c>
      <c r="L171" s="55">
        <f>IF(ISNUMBER(K171),ROUND(J171*(K171+1),2),0)</f>
        <v>0</v>
      </c>
      <c r="M171" s="12"/>
      <c r="N171" s="2"/>
      <c r="O171" s="2"/>
      <c r="P171" s="2"/>
      <c r="Q171" s="41">
        <f>IF(ISNUMBER(K171),IF(H171&gt;0,IF(I171&gt;0,J171,0),0),0)</f>
        <v>0</v>
      </c>
      <c r="R171" s="33">
        <f>IF(ISNUMBER(K171)=FALSE,J171,0)</f>
        <v>0</v>
      </c>
    </row>
    <row r="172">
      <c r="A172" s="9"/>
      <c r="B172" s="56" t="s">
        <v>130</v>
      </c>
      <c r="C172" s="1"/>
      <c r="D172" s="1"/>
      <c r="E172" s="57" t="s">
        <v>7</v>
      </c>
      <c r="F172" s="1"/>
      <c r="G172" s="1"/>
      <c r="H172" s="48"/>
      <c r="I172" s="1"/>
      <c r="J172" s="48"/>
      <c r="K172" s="1"/>
      <c r="L172" s="1"/>
      <c r="M172" s="12"/>
      <c r="N172" s="2"/>
      <c r="O172" s="2"/>
      <c r="P172" s="2"/>
      <c r="Q172" s="2"/>
    </row>
    <row r="173" thickBot="1">
      <c r="A173" s="9"/>
      <c r="B173" s="58" t="s">
        <v>132</v>
      </c>
      <c r="C173" s="29"/>
      <c r="D173" s="29"/>
      <c r="E173" s="59" t="s">
        <v>1027</v>
      </c>
      <c r="F173" s="29"/>
      <c r="G173" s="29"/>
      <c r="H173" s="60"/>
      <c r="I173" s="29"/>
      <c r="J173" s="60"/>
      <c r="K173" s="29"/>
      <c r="L173" s="29"/>
      <c r="M173" s="12"/>
      <c r="N173" s="2"/>
      <c r="O173" s="2"/>
      <c r="P173" s="2"/>
      <c r="Q173" s="2"/>
    </row>
    <row r="174" thickTop="1" thickBot="1" ht="25" customHeight="1">
      <c r="A174" s="9"/>
      <c r="B174" s="1"/>
      <c r="C174" s="65">
        <v>9</v>
      </c>
      <c r="D174" s="1"/>
      <c r="E174" s="66" t="s">
        <v>169</v>
      </c>
      <c r="F174" s="1"/>
      <c r="G174" s="67" t="s">
        <v>152</v>
      </c>
      <c r="H174" s="68">
        <f>0+J171</f>
        <v>0</v>
      </c>
      <c r="I174" s="67" t="s">
        <v>153</v>
      </c>
      <c r="J174" s="69">
        <f>(L174-H174)</f>
        <v>0</v>
      </c>
      <c r="K174" s="67" t="s">
        <v>154</v>
      </c>
      <c r="L174" s="70">
        <f>0+L171</f>
        <v>0</v>
      </c>
      <c r="M174" s="12"/>
      <c r="N174" s="2"/>
      <c r="O174" s="2"/>
      <c r="P174" s="2"/>
      <c r="Q174" s="41">
        <f>0+Q171</f>
        <v>0</v>
      </c>
      <c r="R174" s="33">
        <f>0+R171</f>
        <v>0</v>
      </c>
      <c r="S174" s="71">
        <f>Q174*(1+J174)+R174</f>
        <v>0</v>
      </c>
    </row>
    <row r="175" thickTop="1" thickBot="1" ht="25" customHeight="1">
      <c r="A175" s="9"/>
      <c r="B175" s="72"/>
      <c r="C175" s="72"/>
      <c r="D175" s="72"/>
      <c r="E175" s="73"/>
      <c r="F175" s="72"/>
      <c r="G175" s="74" t="s">
        <v>155</v>
      </c>
      <c r="H175" s="75">
        <f>0+J171</f>
        <v>0</v>
      </c>
      <c r="I175" s="74" t="s">
        <v>156</v>
      </c>
      <c r="J175" s="76">
        <f>0+J174</f>
        <v>0</v>
      </c>
      <c r="K175" s="74" t="s">
        <v>157</v>
      </c>
      <c r="L175" s="77">
        <f>0+L171</f>
        <v>0</v>
      </c>
      <c r="M175" s="12"/>
      <c r="N175" s="2"/>
      <c r="O175" s="2"/>
      <c r="P175" s="2"/>
      <c r="Q175" s="2"/>
    </row>
    <row r="176">
      <c r="A176" s="13"/>
      <c r="B176" s="4"/>
      <c r="C176" s="4"/>
      <c r="D176" s="4"/>
      <c r="E176" s="4"/>
      <c r="F176" s="4"/>
      <c r="G176" s="4"/>
      <c r="H176" s="78"/>
      <c r="I176" s="4"/>
      <c r="J176" s="78"/>
      <c r="K176" s="4"/>
      <c r="L176" s="4"/>
      <c r="M176" s="14"/>
      <c r="N176" s="2"/>
      <c r="O176" s="2"/>
      <c r="P176" s="2"/>
      <c r="Q176" s="2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2"/>
      <c r="O177" s="2"/>
      <c r="P177" s="2"/>
      <c r="Q177" s="2"/>
    </row>
  </sheetData>
  <mergeCells count="111">
    <mergeCell ref="B44:L44"/>
    <mergeCell ref="B46:D46"/>
    <mergeCell ref="B47:D47"/>
    <mergeCell ref="B49:D49"/>
    <mergeCell ref="B50:D50"/>
    <mergeCell ref="B52:D52"/>
    <mergeCell ref="B53:D53"/>
    <mergeCell ref="B55:D55"/>
    <mergeCell ref="B56:D56"/>
    <mergeCell ref="B58:D58"/>
    <mergeCell ref="B59:D59"/>
    <mergeCell ref="B61:D61"/>
    <mergeCell ref="B62:D62"/>
    <mergeCell ref="B64:D64"/>
    <mergeCell ref="B65:D65"/>
    <mergeCell ref="B68:L68"/>
    <mergeCell ref="B70:D70"/>
    <mergeCell ref="B71:D71"/>
    <mergeCell ref="B73:D73"/>
    <mergeCell ref="B74:D74"/>
    <mergeCell ref="B77:L7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4:D34"/>
    <mergeCell ref="B35:D35"/>
    <mergeCell ref="B37:D37"/>
    <mergeCell ref="B38:D38"/>
    <mergeCell ref="B40:D40"/>
    <mergeCell ref="B41:D41"/>
    <mergeCell ref="B23:D23"/>
    <mergeCell ref="B24:D24"/>
    <mergeCell ref="B79:D79"/>
    <mergeCell ref="B80:D80"/>
    <mergeCell ref="B82:D82"/>
    <mergeCell ref="B83:D83"/>
    <mergeCell ref="B85:D85"/>
    <mergeCell ref="B86:D86"/>
    <mergeCell ref="B88:D88"/>
    <mergeCell ref="B89:D89"/>
    <mergeCell ref="B91:D91"/>
    <mergeCell ref="B92:D92"/>
    <mergeCell ref="B94:D94"/>
    <mergeCell ref="B95:D95"/>
    <mergeCell ref="B97:D97"/>
    <mergeCell ref="B98:D98"/>
    <mergeCell ref="B100:D100"/>
    <mergeCell ref="B101:D101"/>
    <mergeCell ref="B103:D103"/>
    <mergeCell ref="B104:D104"/>
    <mergeCell ref="B106:D106"/>
    <mergeCell ref="B107:D107"/>
    <mergeCell ref="B109:D109"/>
    <mergeCell ref="B110:D110"/>
    <mergeCell ref="B112:D112"/>
    <mergeCell ref="B113:D113"/>
    <mergeCell ref="B115:D115"/>
    <mergeCell ref="B116:D116"/>
    <mergeCell ref="B118:D118"/>
    <mergeCell ref="B119:D119"/>
    <mergeCell ref="B121:D121"/>
    <mergeCell ref="B122:D122"/>
    <mergeCell ref="B124:D124"/>
    <mergeCell ref="B125:D125"/>
    <mergeCell ref="B127:D127"/>
    <mergeCell ref="B128:D128"/>
    <mergeCell ref="B130:D130"/>
    <mergeCell ref="B131:D131"/>
    <mergeCell ref="B133:D133"/>
    <mergeCell ref="B134:D134"/>
    <mergeCell ref="B136:D136"/>
    <mergeCell ref="B137:D137"/>
    <mergeCell ref="B139:D139"/>
    <mergeCell ref="B140:D140"/>
    <mergeCell ref="B142:D142"/>
    <mergeCell ref="B143:D143"/>
    <mergeCell ref="B145:D145"/>
    <mergeCell ref="B146:D146"/>
    <mergeCell ref="B148:D148"/>
    <mergeCell ref="B149:D149"/>
    <mergeCell ref="B151:D151"/>
    <mergeCell ref="B152:D152"/>
    <mergeCell ref="B154:D154"/>
    <mergeCell ref="B155:D155"/>
    <mergeCell ref="B157:D157"/>
    <mergeCell ref="B158:D158"/>
    <mergeCell ref="B160:D160"/>
    <mergeCell ref="B161:D161"/>
    <mergeCell ref="B163:D163"/>
    <mergeCell ref="B164:D164"/>
    <mergeCell ref="B166:D166"/>
    <mergeCell ref="B167:D167"/>
    <mergeCell ref="B172:D172"/>
    <mergeCell ref="B173:D173"/>
    <mergeCell ref="B170:L17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H48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112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L48</f>
        <v>0</v>
      </c>
      <c r="K11" s="1"/>
      <c r="L11" s="1"/>
      <c r="M11" s="12"/>
      <c r="N11" s="2"/>
      <c r="O11" s="2"/>
      <c r="P11" s="2"/>
      <c r="Q11" s="41">
        <f>IF(SUM(K20)&gt;0,ROUND(SUM(S20)/SUM(K20)-1,8),0)</f>
        <v>0</v>
      </c>
      <c r="R11" s="33">
        <f>AVERAGE(J47)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H48</f>
        <v>0</v>
      </c>
      <c r="L20" s="46">
        <f>L48</f>
        <v>0</v>
      </c>
      <c r="M20" s="12"/>
      <c r="N20" s="2"/>
      <c r="O20" s="2"/>
      <c r="P20" s="2"/>
      <c r="Q20" s="2"/>
      <c r="S20" s="33">
        <f>S47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6" t="s">
        <v>118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2" t="s">
        <v>119</v>
      </c>
      <c r="C24" s="42" t="s">
        <v>115</v>
      </c>
      <c r="D24" s="42" t="s">
        <v>120</v>
      </c>
      <c r="E24" s="42" t="s">
        <v>116</v>
      </c>
      <c r="F24" s="42" t="s">
        <v>121</v>
      </c>
      <c r="G24" s="43" t="s">
        <v>122</v>
      </c>
      <c r="H24" s="22" t="s">
        <v>123</v>
      </c>
      <c r="I24" s="22" t="s">
        <v>124</v>
      </c>
      <c r="J24" s="22" t="s">
        <v>17</v>
      </c>
      <c r="K24" s="43" t="s">
        <v>125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7" t="s">
        <v>126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2"/>
      <c r="N25" s="2"/>
      <c r="O25" s="2"/>
      <c r="P25" s="2"/>
      <c r="Q25" s="2"/>
    </row>
    <row r="26">
      <c r="A26" s="9"/>
      <c r="B26" s="49">
        <v>1</v>
      </c>
      <c r="C26" s="50" t="s">
        <v>127</v>
      </c>
      <c r="D26" s="50" t="s">
        <v>7</v>
      </c>
      <c r="E26" s="50" t="s">
        <v>128</v>
      </c>
      <c r="F26" s="50" t="s">
        <v>7</v>
      </c>
      <c r="G26" s="51" t="s">
        <v>129</v>
      </c>
      <c r="H26" s="52">
        <v>1</v>
      </c>
      <c r="I26" s="24">
        <f>ROUND(0,2)</f>
        <v>0</v>
      </c>
      <c r="J26" s="53">
        <f>ROUND(I26*H26,2)</f>
        <v>0</v>
      </c>
      <c r="K26" s="54">
        <v>0.20999999999999999</v>
      </c>
      <c r="L26" s="55">
        <f>IF(ISNUMBER(K26),ROUND(J26*(K26+1),2),0)</f>
        <v>0</v>
      </c>
      <c r="M26" s="12"/>
      <c r="N26" s="2"/>
      <c r="O26" s="2"/>
      <c r="P26" s="2"/>
      <c r="Q26" s="41">
        <f>IF(ISNUMBER(K26),IF(H26&gt;0,IF(I26&gt;0,J26,0),0),0)</f>
        <v>0</v>
      </c>
      <c r="R26" s="33">
        <f>IF(ISNUMBER(K26)=FALSE,J26,0)</f>
        <v>0</v>
      </c>
    </row>
    <row r="27">
      <c r="A27" s="9"/>
      <c r="B27" s="56" t="s">
        <v>130</v>
      </c>
      <c r="C27" s="1"/>
      <c r="D27" s="1"/>
      <c r="E27" s="57" t="s">
        <v>131</v>
      </c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 thickBot="1">
      <c r="A28" s="9"/>
      <c r="B28" s="58" t="s">
        <v>132</v>
      </c>
      <c r="C28" s="29"/>
      <c r="D28" s="29"/>
      <c r="E28" s="59" t="s">
        <v>133</v>
      </c>
      <c r="F28" s="29"/>
      <c r="G28" s="29"/>
      <c r="H28" s="60"/>
      <c r="I28" s="29"/>
      <c r="J28" s="60"/>
      <c r="K28" s="29"/>
      <c r="L28" s="29"/>
      <c r="M28" s="12"/>
      <c r="N28" s="2"/>
      <c r="O28" s="2"/>
      <c r="P28" s="2"/>
      <c r="Q28" s="2"/>
    </row>
    <row r="29" thickTop="1">
      <c r="A29" s="9"/>
      <c r="B29" s="49">
        <v>2</v>
      </c>
      <c r="C29" s="50" t="s">
        <v>134</v>
      </c>
      <c r="D29" s="50" t="s">
        <v>7</v>
      </c>
      <c r="E29" s="50" t="s">
        <v>135</v>
      </c>
      <c r="F29" s="50" t="s">
        <v>7</v>
      </c>
      <c r="G29" s="51" t="s">
        <v>129</v>
      </c>
      <c r="H29" s="61">
        <v>1</v>
      </c>
      <c r="I29" s="35">
        <f>ROUND(0,2)</f>
        <v>0</v>
      </c>
      <c r="J29" s="62">
        <f>ROUND(I29*H29,2)</f>
        <v>0</v>
      </c>
      <c r="K29" s="63">
        <v>0.20999999999999999</v>
      </c>
      <c r="L29" s="64">
        <f>IF(ISNUMBER(K29),ROUND(J29*(K29+1),2),0)</f>
        <v>0</v>
      </c>
      <c r="M29" s="12"/>
      <c r="N29" s="2"/>
      <c r="O29" s="2"/>
      <c r="P29" s="2"/>
      <c r="Q29" s="41">
        <f>IF(ISNUMBER(K29),IF(H29&gt;0,IF(I29&gt;0,J29,0),0),0)</f>
        <v>0</v>
      </c>
      <c r="R29" s="33">
        <f>IF(ISNUMBER(K29)=FALSE,J29,0)</f>
        <v>0</v>
      </c>
    </row>
    <row r="30">
      <c r="A30" s="9"/>
      <c r="B30" s="56" t="s">
        <v>130</v>
      </c>
      <c r="C30" s="1"/>
      <c r="D30" s="1"/>
      <c r="E30" s="57" t="s">
        <v>136</v>
      </c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 thickBot="1">
      <c r="A31" s="9"/>
      <c r="B31" s="58" t="s">
        <v>132</v>
      </c>
      <c r="C31" s="29"/>
      <c r="D31" s="29"/>
      <c r="E31" s="59" t="s">
        <v>133</v>
      </c>
      <c r="F31" s="29"/>
      <c r="G31" s="29"/>
      <c r="H31" s="60"/>
      <c r="I31" s="29"/>
      <c r="J31" s="60"/>
      <c r="K31" s="29"/>
      <c r="L31" s="29"/>
      <c r="M31" s="12"/>
      <c r="N31" s="2"/>
      <c r="O31" s="2"/>
      <c r="P31" s="2"/>
      <c r="Q31" s="2"/>
    </row>
    <row r="32" thickTop="1">
      <c r="A32" s="9"/>
      <c r="B32" s="49">
        <v>3</v>
      </c>
      <c r="C32" s="50" t="s">
        <v>137</v>
      </c>
      <c r="D32" s="50" t="s">
        <v>7</v>
      </c>
      <c r="E32" s="50" t="s">
        <v>138</v>
      </c>
      <c r="F32" s="50" t="s">
        <v>7</v>
      </c>
      <c r="G32" s="51" t="s">
        <v>129</v>
      </c>
      <c r="H32" s="61">
        <v>1</v>
      </c>
      <c r="I32" s="35">
        <f>ROUND(0,2)</f>
        <v>0</v>
      </c>
      <c r="J32" s="62">
        <f>ROUND(I32*H32,2)</f>
        <v>0</v>
      </c>
      <c r="K32" s="63">
        <v>0.20999999999999999</v>
      </c>
      <c r="L32" s="64">
        <f>IF(ISNUMBER(K32),ROUND(J32*(K32+1),2),0)</f>
        <v>0</v>
      </c>
      <c r="M32" s="12"/>
      <c r="N32" s="2"/>
      <c r="O32" s="2"/>
      <c r="P32" s="2"/>
      <c r="Q32" s="41">
        <f>IF(ISNUMBER(K32),IF(H32&gt;0,IF(I32&gt;0,J32,0),0),0)</f>
        <v>0</v>
      </c>
      <c r="R32" s="33">
        <f>IF(ISNUMBER(K32)=FALSE,J32,0)</f>
        <v>0</v>
      </c>
    </row>
    <row r="33">
      <c r="A33" s="9"/>
      <c r="B33" s="56" t="s">
        <v>130</v>
      </c>
      <c r="C33" s="1"/>
      <c r="D33" s="1"/>
      <c r="E33" s="57" t="s">
        <v>139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 thickBot="1">
      <c r="A34" s="9"/>
      <c r="B34" s="58" t="s">
        <v>132</v>
      </c>
      <c r="C34" s="29"/>
      <c r="D34" s="29"/>
      <c r="E34" s="59" t="s">
        <v>133</v>
      </c>
      <c r="F34" s="29"/>
      <c r="G34" s="29"/>
      <c r="H34" s="60"/>
      <c r="I34" s="29"/>
      <c r="J34" s="60"/>
      <c r="K34" s="29"/>
      <c r="L34" s="29"/>
      <c r="M34" s="12"/>
      <c r="N34" s="2"/>
      <c r="O34" s="2"/>
      <c r="P34" s="2"/>
      <c r="Q34" s="2"/>
    </row>
    <row r="35" thickTop="1">
      <c r="A35" s="9"/>
      <c r="B35" s="49">
        <v>4</v>
      </c>
      <c r="C35" s="50" t="s">
        <v>140</v>
      </c>
      <c r="D35" s="50" t="s">
        <v>7</v>
      </c>
      <c r="E35" s="50" t="s">
        <v>141</v>
      </c>
      <c r="F35" s="50" t="s">
        <v>7</v>
      </c>
      <c r="G35" s="51" t="s">
        <v>129</v>
      </c>
      <c r="H35" s="61">
        <v>1</v>
      </c>
      <c r="I35" s="35">
        <f>ROUND(0,2)</f>
        <v>0</v>
      </c>
      <c r="J35" s="62">
        <f>ROUND(I35*H35,2)</f>
        <v>0</v>
      </c>
      <c r="K35" s="63">
        <v>0.20999999999999999</v>
      </c>
      <c r="L35" s="64">
        <f>IF(ISNUMBER(K35),ROUND(J35*(K35+1),2),0)</f>
        <v>0</v>
      </c>
      <c r="M35" s="12"/>
      <c r="N35" s="2"/>
      <c r="O35" s="2"/>
      <c r="P35" s="2"/>
      <c r="Q35" s="41">
        <f>IF(ISNUMBER(K35),IF(H35&gt;0,IF(I35&gt;0,J35,0),0),0)</f>
        <v>0</v>
      </c>
      <c r="R35" s="33">
        <f>IF(ISNUMBER(K35)=FALSE,J35,0)</f>
        <v>0</v>
      </c>
    </row>
    <row r="36">
      <c r="A36" s="9"/>
      <c r="B36" s="56" t="s">
        <v>130</v>
      </c>
      <c r="C36" s="1"/>
      <c r="D36" s="1"/>
      <c r="E36" s="57" t="s">
        <v>142</v>
      </c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 thickBot="1">
      <c r="A37" s="9"/>
      <c r="B37" s="58" t="s">
        <v>132</v>
      </c>
      <c r="C37" s="29"/>
      <c r="D37" s="29"/>
      <c r="E37" s="59" t="s">
        <v>133</v>
      </c>
      <c r="F37" s="29"/>
      <c r="G37" s="29"/>
      <c r="H37" s="60"/>
      <c r="I37" s="29"/>
      <c r="J37" s="60"/>
      <c r="K37" s="29"/>
      <c r="L37" s="29"/>
      <c r="M37" s="12"/>
      <c r="N37" s="2"/>
      <c r="O37" s="2"/>
      <c r="P37" s="2"/>
      <c r="Q37" s="2"/>
    </row>
    <row r="38" thickTop="1">
      <c r="A38" s="9"/>
      <c r="B38" s="49">
        <v>5</v>
      </c>
      <c r="C38" s="50" t="s">
        <v>143</v>
      </c>
      <c r="D38" s="50" t="s">
        <v>7</v>
      </c>
      <c r="E38" s="50" t="s">
        <v>144</v>
      </c>
      <c r="F38" s="50" t="s">
        <v>7</v>
      </c>
      <c r="G38" s="51" t="s">
        <v>129</v>
      </c>
      <c r="H38" s="61">
        <v>1</v>
      </c>
      <c r="I38" s="35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3">
        <f>IF(ISNUMBER(K38)=FALSE,J38,0)</f>
        <v>0</v>
      </c>
    </row>
    <row r="39">
      <c r="A39" s="9"/>
      <c r="B39" s="56" t="s">
        <v>130</v>
      </c>
      <c r="C39" s="1"/>
      <c r="D39" s="1"/>
      <c r="E39" s="57" t="s">
        <v>145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 thickBot="1">
      <c r="A40" s="9"/>
      <c r="B40" s="58" t="s">
        <v>132</v>
      </c>
      <c r="C40" s="29"/>
      <c r="D40" s="29"/>
      <c r="E40" s="59" t="s">
        <v>133</v>
      </c>
      <c r="F40" s="29"/>
      <c r="G40" s="29"/>
      <c r="H40" s="60"/>
      <c r="I40" s="29"/>
      <c r="J40" s="60"/>
      <c r="K40" s="29"/>
      <c r="L40" s="29"/>
      <c r="M40" s="12"/>
      <c r="N40" s="2"/>
      <c r="O40" s="2"/>
      <c r="P40" s="2"/>
      <c r="Q40" s="2"/>
    </row>
    <row r="41" thickTop="1">
      <c r="A41" s="9"/>
      <c r="B41" s="49">
        <v>6</v>
      </c>
      <c r="C41" s="50" t="s">
        <v>146</v>
      </c>
      <c r="D41" s="50" t="s">
        <v>7</v>
      </c>
      <c r="E41" s="50" t="s">
        <v>147</v>
      </c>
      <c r="F41" s="50" t="s">
        <v>7</v>
      </c>
      <c r="G41" s="51" t="s">
        <v>129</v>
      </c>
      <c r="H41" s="61">
        <v>1</v>
      </c>
      <c r="I41" s="35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3">
        <f>IF(ISNUMBER(K41)=FALSE,J41,0)</f>
        <v>0</v>
      </c>
    </row>
    <row r="42">
      <c r="A42" s="9"/>
      <c r="B42" s="56" t="s">
        <v>130</v>
      </c>
      <c r="C42" s="1"/>
      <c r="D42" s="1"/>
      <c r="E42" s="57" t="s">
        <v>148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 thickBot="1">
      <c r="A43" s="9"/>
      <c r="B43" s="58" t="s">
        <v>132</v>
      </c>
      <c r="C43" s="29"/>
      <c r="D43" s="29"/>
      <c r="E43" s="59" t="s">
        <v>133</v>
      </c>
      <c r="F43" s="29"/>
      <c r="G43" s="29"/>
      <c r="H43" s="60"/>
      <c r="I43" s="29"/>
      <c r="J43" s="60"/>
      <c r="K43" s="29"/>
      <c r="L43" s="29"/>
      <c r="M43" s="12"/>
      <c r="N43" s="2"/>
      <c r="O43" s="2"/>
      <c r="P43" s="2"/>
      <c r="Q43" s="2"/>
    </row>
    <row r="44" thickTop="1">
      <c r="A44" s="9"/>
      <c r="B44" s="49">
        <v>7</v>
      </c>
      <c r="C44" s="50" t="s">
        <v>149</v>
      </c>
      <c r="D44" s="50" t="s">
        <v>7</v>
      </c>
      <c r="E44" s="50" t="s">
        <v>150</v>
      </c>
      <c r="F44" s="50" t="s">
        <v>7</v>
      </c>
      <c r="G44" s="51" t="s">
        <v>129</v>
      </c>
      <c r="H44" s="61">
        <v>1</v>
      </c>
      <c r="I44" s="35">
        <f>ROUND(0,2)</f>
        <v>0</v>
      </c>
      <c r="J44" s="62">
        <f>ROUND(I44*H44,2)</f>
        <v>0</v>
      </c>
      <c r="K44" s="63">
        <v>0.20999999999999999</v>
      </c>
      <c r="L44" s="64">
        <f>IF(ISNUMBER(K44),ROUND(J44*(K44+1),2),0)</f>
        <v>0</v>
      </c>
      <c r="M44" s="12"/>
      <c r="N44" s="2"/>
      <c r="O44" s="2"/>
      <c r="P44" s="2"/>
      <c r="Q44" s="41">
        <f>IF(ISNUMBER(K44),IF(H44&gt;0,IF(I44&gt;0,J44,0),0),0)</f>
        <v>0</v>
      </c>
      <c r="R44" s="33">
        <f>IF(ISNUMBER(K44)=FALSE,J44,0)</f>
        <v>0</v>
      </c>
    </row>
    <row r="45">
      <c r="A45" s="9"/>
      <c r="B45" s="56" t="s">
        <v>130</v>
      </c>
      <c r="C45" s="1"/>
      <c r="D45" s="1"/>
      <c r="E45" s="57" t="s">
        <v>151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 thickBot="1">
      <c r="A46" s="9"/>
      <c r="B46" s="58" t="s">
        <v>132</v>
      </c>
      <c r="C46" s="29"/>
      <c r="D46" s="29"/>
      <c r="E46" s="59" t="s">
        <v>133</v>
      </c>
      <c r="F46" s="29"/>
      <c r="G46" s="29"/>
      <c r="H46" s="60"/>
      <c r="I46" s="29"/>
      <c r="J46" s="60"/>
      <c r="K46" s="29"/>
      <c r="L46" s="29"/>
      <c r="M46" s="12"/>
      <c r="N46" s="2"/>
      <c r="O46" s="2"/>
      <c r="P46" s="2"/>
      <c r="Q46" s="2"/>
    </row>
    <row r="47" thickTop="1" thickBot="1" ht="25" customHeight="1">
      <c r="A47" s="9"/>
      <c r="B47" s="1"/>
      <c r="C47" s="65">
        <v>0</v>
      </c>
      <c r="D47" s="1"/>
      <c r="E47" s="66" t="s">
        <v>117</v>
      </c>
      <c r="F47" s="1"/>
      <c r="G47" s="67" t="s">
        <v>152</v>
      </c>
      <c r="H47" s="68">
        <f>J26+J29+J32+J35+J38+J41+J44</f>
        <v>0</v>
      </c>
      <c r="I47" s="67" t="s">
        <v>153</v>
      </c>
      <c r="J47" s="69">
        <f>(L47-H47)</f>
        <v>0</v>
      </c>
      <c r="K47" s="67" t="s">
        <v>154</v>
      </c>
      <c r="L47" s="70">
        <f>L26+L29+L32+L35+L38+L41+L44</f>
        <v>0</v>
      </c>
      <c r="M47" s="12"/>
      <c r="N47" s="2"/>
      <c r="O47" s="2"/>
      <c r="P47" s="2"/>
      <c r="Q47" s="41">
        <f>0+Q26+Q29+Q32+Q35+Q38+Q41+Q44</f>
        <v>0</v>
      </c>
      <c r="R47" s="33">
        <f>0+R26+R29+R32+R35+R38+R41+R44</f>
        <v>0</v>
      </c>
      <c r="S47" s="71">
        <f>Q47*(1+J47)+R47</f>
        <v>0</v>
      </c>
    </row>
    <row r="48" thickTop="1" thickBot="1" ht="25" customHeight="1">
      <c r="A48" s="9"/>
      <c r="B48" s="72"/>
      <c r="C48" s="72"/>
      <c r="D48" s="72"/>
      <c r="E48" s="73"/>
      <c r="F48" s="72"/>
      <c r="G48" s="74" t="s">
        <v>155</v>
      </c>
      <c r="H48" s="75">
        <f>J26+J29+J32+J35+J38+J41+J44</f>
        <v>0</v>
      </c>
      <c r="I48" s="74" t="s">
        <v>156</v>
      </c>
      <c r="J48" s="76">
        <f>0+J47</f>
        <v>0</v>
      </c>
      <c r="K48" s="74" t="s">
        <v>157</v>
      </c>
      <c r="L48" s="77">
        <f>L26+L29+L32+L35+L38+L41+L44</f>
        <v>0</v>
      </c>
      <c r="M48" s="12"/>
      <c r="N48" s="2"/>
      <c r="O48" s="2"/>
      <c r="P48" s="2"/>
      <c r="Q48" s="2"/>
    </row>
    <row r="49">
      <c r="A49" s="13"/>
      <c r="B49" s="4"/>
      <c r="C49" s="4"/>
      <c r="D49" s="4"/>
      <c r="E49" s="4"/>
      <c r="F49" s="4"/>
      <c r="G49" s="4"/>
      <c r="H49" s="78"/>
      <c r="I49" s="4"/>
      <c r="J49" s="78"/>
      <c r="K49" s="4"/>
      <c r="L49" s="4"/>
      <c r="M49" s="14"/>
      <c r="N49" s="2"/>
      <c r="O49" s="2"/>
      <c r="P49" s="2"/>
      <c r="Q49" s="2"/>
    </row>
    <row r="5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2"/>
      <c r="O50" s="2"/>
      <c r="P50" s="2"/>
      <c r="Q50" s="2"/>
    </row>
  </sheetData>
  <mergeCells count="2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36:D36"/>
    <mergeCell ref="B37:D37"/>
    <mergeCell ref="B39:D39"/>
    <mergeCell ref="B40:D40"/>
    <mergeCell ref="B42:D42"/>
    <mergeCell ref="B43:D43"/>
    <mergeCell ref="B45:D45"/>
    <mergeCell ref="B46:D46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H51+H87+H93+H105+H117+H168+H189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1028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L51+L87+L93+L105+L117+L168+L189</f>
        <v>0</v>
      </c>
      <c r="K11" s="1"/>
      <c r="L11" s="1"/>
      <c r="M11" s="12"/>
      <c r="N11" s="2"/>
      <c r="O11" s="2"/>
      <c r="P11" s="2"/>
      <c r="Q11" s="41">
        <f>IF(SUM(K20:K26)&gt;0,ROUND(SUM(S20:S26)/SUM(K20:K26)-1,8),0)</f>
        <v>0</v>
      </c>
      <c r="R11" s="33">
        <f>AVERAGE(J50,J86,J92,J104,J116,J167,J188)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H51</f>
        <v>0</v>
      </c>
      <c r="L20" s="46">
        <f>L51</f>
        <v>0</v>
      </c>
      <c r="M20" s="12"/>
      <c r="N20" s="2"/>
      <c r="O20" s="2"/>
      <c r="P20" s="2"/>
      <c r="Q20" s="2"/>
      <c r="S20" s="33">
        <f>S50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H87</f>
        <v>0</v>
      </c>
      <c r="L21" s="46">
        <f>L87</f>
        <v>0</v>
      </c>
      <c r="M21" s="12"/>
      <c r="N21" s="2"/>
      <c r="O21" s="2"/>
      <c r="P21" s="2"/>
      <c r="Q21" s="2"/>
      <c r="S21" s="33">
        <f>S86</f>
        <v>0</v>
      </c>
    </row>
    <row r="22">
      <c r="A22" s="9"/>
      <c r="B22" s="44">
        <v>4</v>
      </c>
      <c r="C22" s="1"/>
      <c r="D22" s="1"/>
      <c r="E22" s="45" t="s">
        <v>602</v>
      </c>
      <c r="F22" s="1"/>
      <c r="G22" s="1"/>
      <c r="H22" s="1"/>
      <c r="I22" s="1"/>
      <c r="J22" s="1"/>
      <c r="K22" s="46">
        <f>H93</f>
        <v>0</v>
      </c>
      <c r="L22" s="46">
        <f>L93</f>
        <v>0</v>
      </c>
      <c r="M22" s="12"/>
      <c r="N22" s="2"/>
      <c r="O22" s="2"/>
      <c r="P22" s="2"/>
      <c r="Q22" s="2"/>
      <c r="S22" s="33">
        <f>S92</f>
        <v>0</v>
      </c>
    </row>
    <row r="23">
      <c r="A23" s="9"/>
      <c r="B23" s="44">
        <v>5</v>
      </c>
      <c r="C23" s="1"/>
      <c r="D23" s="1"/>
      <c r="E23" s="45" t="s">
        <v>167</v>
      </c>
      <c r="F23" s="1"/>
      <c r="G23" s="1"/>
      <c r="H23" s="1"/>
      <c r="I23" s="1"/>
      <c r="J23" s="1"/>
      <c r="K23" s="46">
        <f>H105</f>
        <v>0</v>
      </c>
      <c r="L23" s="46">
        <f>L105</f>
        <v>0</v>
      </c>
      <c r="M23" s="12"/>
      <c r="N23" s="2"/>
      <c r="O23" s="2"/>
      <c r="P23" s="2"/>
      <c r="Q23" s="2"/>
      <c r="S23" s="33">
        <f>S104</f>
        <v>0</v>
      </c>
    </row>
    <row r="24">
      <c r="A24" s="9"/>
      <c r="B24" s="44">
        <v>7</v>
      </c>
      <c r="C24" s="1"/>
      <c r="D24" s="1"/>
      <c r="E24" s="45" t="s">
        <v>688</v>
      </c>
      <c r="F24" s="1"/>
      <c r="G24" s="1"/>
      <c r="H24" s="1"/>
      <c r="I24" s="1"/>
      <c r="J24" s="1"/>
      <c r="K24" s="46">
        <f>H117</f>
        <v>0</v>
      </c>
      <c r="L24" s="46">
        <f>L117</f>
        <v>0</v>
      </c>
      <c r="M24" s="12"/>
      <c r="N24" s="2"/>
      <c r="O24" s="2"/>
      <c r="P24" s="2"/>
      <c r="Q24" s="2"/>
      <c r="S24" s="33">
        <f>S116</f>
        <v>0</v>
      </c>
    </row>
    <row r="25">
      <c r="A25" s="9"/>
      <c r="B25" s="44">
        <v>8</v>
      </c>
      <c r="C25" s="1"/>
      <c r="D25" s="1"/>
      <c r="E25" s="45" t="s">
        <v>168</v>
      </c>
      <c r="F25" s="1"/>
      <c r="G25" s="1"/>
      <c r="H25" s="1"/>
      <c r="I25" s="1"/>
      <c r="J25" s="1"/>
      <c r="K25" s="46">
        <f>H168</f>
        <v>0</v>
      </c>
      <c r="L25" s="46">
        <f>L168</f>
        <v>0</v>
      </c>
      <c r="M25" s="79"/>
      <c r="N25" s="2"/>
      <c r="O25" s="2"/>
      <c r="P25" s="2"/>
      <c r="Q25" s="2"/>
      <c r="S25" s="33">
        <f>S167</f>
        <v>0</v>
      </c>
    </row>
    <row r="26">
      <c r="A26" s="9"/>
      <c r="B26" s="44">
        <v>9</v>
      </c>
      <c r="C26" s="1"/>
      <c r="D26" s="1"/>
      <c r="E26" s="45" t="s">
        <v>169</v>
      </c>
      <c r="F26" s="1"/>
      <c r="G26" s="1"/>
      <c r="H26" s="1"/>
      <c r="I26" s="1"/>
      <c r="J26" s="1"/>
      <c r="K26" s="46">
        <f>H189</f>
        <v>0</v>
      </c>
      <c r="L26" s="46">
        <f>L189</f>
        <v>0</v>
      </c>
      <c r="M26" s="79"/>
      <c r="N26" s="2"/>
      <c r="O26" s="2"/>
      <c r="P26" s="2"/>
      <c r="Q26" s="2"/>
      <c r="S26" s="33">
        <f>S188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80"/>
      <c r="N27" s="2"/>
      <c r="O27" s="2"/>
      <c r="P27" s="2"/>
      <c r="Q27" s="2"/>
    </row>
    <row r="28" ht="14" customHeight="1">
      <c r="A28" s="4"/>
      <c r="B28" s="36" t="s">
        <v>118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81"/>
      <c r="N29" s="2"/>
      <c r="O29" s="2"/>
      <c r="P29" s="2"/>
      <c r="Q29" s="2"/>
    </row>
    <row r="30" ht="18" customHeight="1">
      <c r="A30" s="9"/>
      <c r="B30" s="42" t="s">
        <v>119</v>
      </c>
      <c r="C30" s="42" t="s">
        <v>115</v>
      </c>
      <c r="D30" s="42" t="s">
        <v>120</v>
      </c>
      <c r="E30" s="42" t="s">
        <v>116</v>
      </c>
      <c r="F30" s="42" t="s">
        <v>121</v>
      </c>
      <c r="G30" s="43" t="s">
        <v>122</v>
      </c>
      <c r="H30" s="22" t="s">
        <v>123</v>
      </c>
      <c r="I30" s="22" t="s">
        <v>124</v>
      </c>
      <c r="J30" s="22" t="s">
        <v>17</v>
      </c>
      <c r="K30" s="43" t="s">
        <v>125</v>
      </c>
      <c r="L30" s="22" t="s">
        <v>18</v>
      </c>
      <c r="M30" s="79"/>
      <c r="N30" s="2"/>
      <c r="O30" s="2"/>
      <c r="P30" s="2"/>
      <c r="Q30" s="2"/>
    </row>
    <row r="31" ht="40" customHeight="1">
      <c r="A31" s="9"/>
      <c r="B31" s="47" t="s">
        <v>126</v>
      </c>
      <c r="C31" s="1"/>
      <c r="D31" s="1"/>
      <c r="E31" s="1"/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>
      <c r="A32" s="9"/>
      <c r="B32" s="49">
        <v>1</v>
      </c>
      <c r="C32" s="50" t="s">
        <v>170</v>
      </c>
      <c r="D32" s="50" t="s">
        <v>7</v>
      </c>
      <c r="E32" s="50" t="s">
        <v>171</v>
      </c>
      <c r="F32" s="50" t="s">
        <v>7</v>
      </c>
      <c r="G32" s="51" t="s">
        <v>172</v>
      </c>
      <c r="H32" s="52">
        <v>443.209</v>
      </c>
      <c r="I32" s="24">
        <f>ROUND(0,2)</f>
        <v>0</v>
      </c>
      <c r="J32" s="53">
        <f>ROUND(I32*H32,2)</f>
        <v>0</v>
      </c>
      <c r="K32" s="54">
        <v>0.20999999999999999</v>
      </c>
      <c r="L32" s="55">
        <f>IF(ISNUMBER(K32),ROUND(J32*(K32+1),2),0)</f>
        <v>0</v>
      </c>
      <c r="M32" s="12"/>
      <c r="N32" s="2"/>
      <c r="O32" s="2"/>
      <c r="P32" s="2"/>
      <c r="Q32" s="41">
        <f>IF(ISNUMBER(K32),IF(H32&gt;0,IF(I32&gt;0,J32,0),0),0)</f>
        <v>0</v>
      </c>
      <c r="R32" s="33">
        <f>IF(ISNUMBER(K32)=FALSE,J32,0)</f>
        <v>0</v>
      </c>
    </row>
    <row r="33">
      <c r="A33" s="9"/>
      <c r="B33" s="56" t="s">
        <v>130</v>
      </c>
      <c r="C33" s="1"/>
      <c r="D33" s="1"/>
      <c r="E33" s="57" t="s">
        <v>603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 thickBot="1">
      <c r="A34" s="9"/>
      <c r="B34" s="58" t="s">
        <v>132</v>
      </c>
      <c r="C34" s="29"/>
      <c r="D34" s="29"/>
      <c r="E34" s="59" t="s">
        <v>1029</v>
      </c>
      <c r="F34" s="29"/>
      <c r="G34" s="29"/>
      <c r="H34" s="60"/>
      <c r="I34" s="29"/>
      <c r="J34" s="60"/>
      <c r="K34" s="29"/>
      <c r="L34" s="29"/>
      <c r="M34" s="12"/>
      <c r="N34" s="2"/>
      <c r="O34" s="2"/>
      <c r="P34" s="2"/>
      <c r="Q34" s="2"/>
    </row>
    <row r="35" thickTop="1">
      <c r="A35" s="9"/>
      <c r="B35" s="49">
        <v>2</v>
      </c>
      <c r="C35" s="50" t="s">
        <v>178</v>
      </c>
      <c r="D35" s="50" t="s">
        <v>179</v>
      </c>
      <c r="E35" s="50" t="s">
        <v>171</v>
      </c>
      <c r="F35" s="50" t="s">
        <v>7</v>
      </c>
      <c r="G35" s="51" t="s">
        <v>180</v>
      </c>
      <c r="H35" s="61">
        <v>116.764</v>
      </c>
      <c r="I35" s="35">
        <f>ROUND(0,2)</f>
        <v>0</v>
      </c>
      <c r="J35" s="62">
        <f>ROUND(I35*H35,2)</f>
        <v>0</v>
      </c>
      <c r="K35" s="63">
        <v>0.20999999999999999</v>
      </c>
      <c r="L35" s="64">
        <f>IF(ISNUMBER(K35),ROUND(J35*(K35+1),2),0)</f>
        <v>0</v>
      </c>
      <c r="M35" s="12"/>
      <c r="N35" s="2"/>
      <c r="O35" s="2"/>
      <c r="P35" s="2"/>
      <c r="Q35" s="41">
        <f>IF(ISNUMBER(K35),IF(H35&gt;0,IF(I35&gt;0,J35,0),0),0)</f>
        <v>0</v>
      </c>
      <c r="R35" s="33">
        <f>IF(ISNUMBER(K35)=FALSE,J35,0)</f>
        <v>0</v>
      </c>
    </row>
    <row r="36">
      <c r="A36" s="9"/>
      <c r="B36" s="56" t="s">
        <v>130</v>
      </c>
      <c r="C36" s="1"/>
      <c r="D36" s="1"/>
      <c r="E36" s="57" t="s">
        <v>1030</v>
      </c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 thickBot="1">
      <c r="A37" s="9"/>
      <c r="B37" s="58" t="s">
        <v>132</v>
      </c>
      <c r="C37" s="29"/>
      <c r="D37" s="29"/>
      <c r="E37" s="59" t="s">
        <v>1031</v>
      </c>
      <c r="F37" s="29"/>
      <c r="G37" s="29"/>
      <c r="H37" s="60"/>
      <c r="I37" s="29"/>
      <c r="J37" s="60"/>
      <c r="K37" s="29"/>
      <c r="L37" s="29"/>
      <c r="M37" s="12"/>
      <c r="N37" s="2"/>
      <c r="O37" s="2"/>
      <c r="P37" s="2"/>
      <c r="Q37" s="2"/>
    </row>
    <row r="38" thickTop="1">
      <c r="A38" s="9"/>
      <c r="B38" s="49">
        <v>3</v>
      </c>
      <c r="C38" s="50" t="s">
        <v>178</v>
      </c>
      <c r="D38" s="50" t="s">
        <v>183</v>
      </c>
      <c r="E38" s="50" t="s">
        <v>171</v>
      </c>
      <c r="F38" s="50" t="s">
        <v>7</v>
      </c>
      <c r="G38" s="51" t="s">
        <v>180</v>
      </c>
      <c r="H38" s="61">
        <v>1.0369999999999999</v>
      </c>
      <c r="I38" s="35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3">
        <f>IF(ISNUMBER(K38)=FALSE,J38,0)</f>
        <v>0</v>
      </c>
    </row>
    <row r="39">
      <c r="A39" s="9"/>
      <c r="B39" s="56" t="s">
        <v>130</v>
      </c>
      <c r="C39" s="1"/>
      <c r="D39" s="1"/>
      <c r="E39" s="57" t="s">
        <v>1032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 thickBot="1">
      <c r="A40" s="9"/>
      <c r="B40" s="58" t="s">
        <v>132</v>
      </c>
      <c r="C40" s="29"/>
      <c r="D40" s="29"/>
      <c r="E40" s="59" t="s">
        <v>1033</v>
      </c>
      <c r="F40" s="29"/>
      <c r="G40" s="29"/>
      <c r="H40" s="60"/>
      <c r="I40" s="29"/>
      <c r="J40" s="60"/>
      <c r="K40" s="29"/>
      <c r="L40" s="29"/>
      <c r="M40" s="12"/>
      <c r="N40" s="2"/>
      <c r="O40" s="2"/>
      <c r="P40" s="2"/>
      <c r="Q40" s="2"/>
    </row>
    <row r="41" thickTop="1">
      <c r="A41" s="9"/>
      <c r="B41" s="49">
        <v>4</v>
      </c>
      <c r="C41" s="50" t="s">
        <v>178</v>
      </c>
      <c r="D41" s="50" t="s">
        <v>249</v>
      </c>
      <c r="E41" s="50" t="s">
        <v>171</v>
      </c>
      <c r="F41" s="50" t="s">
        <v>7</v>
      </c>
      <c r="G41" s="51" t="s">
        <v>180</v>
      </c>
      <c r="H41" s="61">
        <v>21.216999999999999</v>
      </c>
      <c r="I41" s="35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3">
        <f>IF(ISNUMBER(K41)=FALSE,J41,0)</f>
        <v>0</v>
      </c>
    </row>
    <row r="42">
      <c r="A42" s="9"/>
      <c r="B42" s="56" t="s">
        <v>130</v>
      </c>
      <c r="C42" s="1"/>
      <c r="D42" s="1"/>
      <c r="E42" s="57" t="s">
        <v>1034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 thickBot="1">
      <c r="A43" s="9"/>
      <c r="B43" s="58" t="s">
        <v>132</v>
      </c>
      <c r="C43" s="29"/>
      <c r="D43" s="29"/>
      <c r="E43" s="59" t="s">
        <v>1035</v>
      </c>
      <c r="F43" s="29"/>
      <c r="G43" s="29"/>
      <c r="H43" s="60"/>
      <c r="I43" s="29"/>
      <c r="J43" s="60"/>
      <c r="K43" s="29"/>
      <c r="L43" s="29"/>
      <c r="M43" s="12"/>
      <c r="N43" s="2"/>
      <c r="O43" s="2"/>
      <c r="P43" s="2"/>
      <c r="Q43" s="2"/>
    </row>
    <row r="44" thickTop="1">
      <c r="A44" s="9"/>
      <c r="B44" s="49">
        <v>5</v>
      </c>
      <c r="C44" s="50" t="s">
        <v>1036</v>
      </c>
      <c r="D44" s="50" t="s">
        <v>7</v>
      </c>
      <c r="E44" s="50" t="s">
        <v>1037</v>
      </c>
      <c r="F44" s="50" t="s">
        <v>7</v>
      </c>
      <c r="G44" s="51" t="s">
        <v>162</v>
      </c>
      <c r="H44" s="61">
        <v>1</v>
      </c>
      <c r="I44" s="35">
        <f>ROUND(0,2)</f>
        <v>0</v>
      </c>
      <c r="J44" s="62">
        <f>ROUND(I44*H44,2)</f>
        <v>0</v>
      </c>
      <c r="K44" s="63">
        <v>0.20999999999999999</v>
      </c>
      <c r="L44" s="64">
        <f>IF(ISNUMBER(K44),ROUND(J44*(K44+1),2),0)</f>
        <v>0</v>
      </c>
      <c r="M44" s="12"/>
      <c r="N44" s="2"/>
      <c r="O44" s="2"/>
      <c r="P44" s="2"/>
      <c r="Q44" s="41">
        <f>IF(ISNUMBER(K44),IF(H44&gt;0,IF(I44&gt;0,J44,0),0),0)</f>
        <v>0</v>
      </c>
      <c r="R44" s="33">
        <f>IF(ISNUMBER(K44)=FALSE,J44,0)</f>
        <v>0</v>
      </c>
    </row>
    <row r="45">
      <c r="A45" s="9"/>
      <c r="B45" s="56" t="s">
        <v>130</v>
      </c>
      <c r="C45" s="1"/>
      <c r="D45" s="1"/>
      <c r="E45" s="57" t="s">
        <v>7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 thickBot="1">
      <c r="A46" s="9"/>
      <c r="B46" s="58" t="s">
        <v>132</v>
      </c>
      <c r="C46" s="29"/>
      <c r="D46" s="29"/>
      <c r="E46" s="59" t="s">
        <v>1038</v>
      </c>
      <c r="F46" s="29"/>
      <c r="G46" s="29"/>
      <c r="H46" s="60"/>
      <c r="I46" s="29"/>
      <c r="J46" s="60"/>
      <c r="K46" s="29"/>
      <c r="L46" s="29"/>
      <c r="M46" s="12"/>
      <c r="N46" s="2"/>
      <c r="O46" s="2"/>
      <c r="P46" s="2"/>
      <c r="Q46" s="2"/>
    </row>
    <row r="47" thickTop="1">
      <c r="A47" s="9"/>
      <c r="B47" s="49">
        <v>6</v>
      </c>
      <c r="C47" s="50" t="s">
        <v>1039</v>
      </c>
      <c r="D47" s="50" t="s">
        <v>7</v>
      </c>
      <c r="E47" s="50" t="s">
        <v>1040</v>
      </c>
      <c r="F47" s="50" t="s">
        <v>7</v>
      </c>
      <c r="G47" s="51" t="s">
        <v>799</v>
      </c>
      <c r="H47" s="61">
        <v>25</v>
      </c>
      <c r="I47" s="35">
        <f>ROUND(0,2)</f>
        <v>0</v>
      </c>
      <c r="J47" s="62">
        <f>ROUND(I47*H47,2)</f>
        <v>0</v>
      </c>
      <c r="K47" s="63">
        <v>0.20999999999999999</v>
      </c>
      <c r="L47" s="64">
        <f>IF(ISNUMBER(K47),ROUND(J47*(K47+1),2),0)</f>
        <v>0</v>
      </c>
      <c r="M47" s="12"/>
      <c r="N47" s="2"/>
      <c r="O47" s="2"/>
      <c r="P47" s="2"/>
      <c r="Q47" s="41">
        <f>IF(ISNUMBER(K47),IF(H47&gt;0,IF(I47&gt;0,J47,0),0),0)</f>
        <v>0</v>
      </c>
      <c r="R47" s="33">
        <f>IF(ISNUMBER(K47)=FALSE,J47,0)</f>
        <v>0</v>
      </c>
    </row>
    <row r="48">
      <c r="A48" s="9"/>
      <c r="B48" s="56" t="s">
        <v>130</v>
      </c>
      <c r="C48" s="1"/>
      <c r="D48" s="1"/>
      <c r="E48" s="57" t="s">
        <v>1041</v>
      </c>
      <c r="F48" s="1"/>
      <c r="G48" s="1"/>
      <c r="H48" s="48"/>
      <c r="I48" s="1"/>
      <c r="J48" s="48"/>
      <c r="K48" s="1"/>
      <c r="L48" s="1"/>
      <c r="M48" s="12"/>
      <c r="N48" s="2"/>
      <c r="O48" s="2"/>
      <c r="P48" s="2"/>
      <c r="Q48" s="2"/>
    </row>
    <row r="49" thickBot="1">
      <c r="A49" s="9"/>
      <c r="B49" s="58" t="s">
        <v>132</v>
      </c>
      <c r="C49" s="29"/>
      <c r="D49" s="29"/>
      <c r="E49" s="59" t="s">
        <v>1042</v>
      </c>
      <c r="F49" s="29"/>
      <c r="G49" s="29"/>
      <c r="H49" s="60"/>
      <c r="I49" s="29"/>
      <c r="J49" s="60"/>
      <c r="K49" s="29"/>
      <c r="L49" s="29"/>
      <c r="M49" s="12"/>
      <c r="N49" s="2"/>
      <c r="O49" s="2"/>
      <c r="P49" s="2"/>
      <c r="Q49" s="2"/>
    </row>
    <row r="50" thickTop="1" thickBot="1" ht="25" customHeight="1">
      <c r="A50" s="9"/>
      <c r="B50" s="1"/>
      <c r="C50" s="65">
        <v>0</v>
      </c>
      <c r="D50" s="1"/>
      <c r="E50" s="66" t="s">
        <v>117</v>
      </c>
      <c r="F50" s="1"/>
      <c r="G50" s="67" t="s">
        <v>152</v>
      </c>
      <c r="H50" s="68">
        <f>J32+J35+J38+J41+J44+J47</f>
        <v>0</v>
      </c>
      <c r="I50" s="67" t="s">
        <v>153</v>
      </c>
      <c r="J50" s="69">
        <f>(L50-H50)</f>
        <v>0</v>
      </c>
      <c r="K50" s="67" t="s">
        <v>154</v>
      </c>
      <c r="L50" s="70">
        <f>L32+L35+L38+L41+L44+L47</f>
        <v>0</v>
      </c>
      <c r="M50" s="12"/>
      <c r="N50" s="2"/>
      <c r="O50" s="2"/>
      <c r="P50" s="2"/>
      <c r="Q50" s="41">
        <f>0+Q32+Q35+Q38+Q41+Q44+Q47</f>
        <v>0</v>
      </c>
      <c r="R50" s="33">
        <f>0+R32+R35+R38+R41+R44+R47</f>
        <v>0</v>
      </c>
      <c r="S50" s="71">
        <f>Q50*(1+J50)+R50</f>
        <v>0</v>
      </c>
    </row>
    <row r="51" thickTop="1" thickBot="1" ht="25" customHeight="1">
      <c r="A51" s="9"/>
      <c r="B51" s="72"/>
      <c r="C51" s="72"/>
      <c r="D51" s="72"/>
      <c r="E51" s="73"/>
      <c r="F51" s="72"/>
      <c r="G51" s="74" t="s">
        <v>155</v>
      </c>
      <c r="H51" s="75">
        <f>J32+J35+J38+J41+J44+J47</f>
        <v>0</v>
      </c>
      <c r="I51" s="74" t="s">
        <v>156</v>
      </c>
      <c r="J51" s="76">
        <f>0+J50</f>
        <v>0</v>
      </c>
      <c r="K51" s="74" t="s">
        <v>157</v>
      </c>
      <c r="L51" s="77">
        <f>L32+L35+L38+L41+L44+L47</f>
        <v>0</v>
      </c>
      <c r="M51" s="12"/>
      <c r="N51" s="2"/>
      <c r="O51" s="2"/>
      <c r="P51" s="2"/>
      <c r="Q51" s="2"/>
    </row>
    <row r="52" ht="40" customHeight="1">
      <c r="A52" s="9"/>
      <c r="B52" s="82" t="s">
        <v>197</v>
      </c>
      <c r="C52" s="1"/>
      <c r="D52" s="1"/>
      <c r="E52" s="1"/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>
      <c r="A53" s="9"/>
      <c r="B53" s="49">
        <v>7</v>
      </c>
      <c r="C53" s="50" t="s">
        <v>792</v>
      </c>
      <c r="D53" s="50" t="s">
        <v>7</v>
      </c>
      <c r="E53" s="50" t="s">
        <v>793</v>
      </c>
      <c r="F53" s="50" t="s">
        <v>7</v>
      </c>
      <c r="G53" s="51" t="s">
        <v>172</v>
      </c>
      <c r="H53" s="52">
        <v>44.963000000000001</v>
      </c>
      <c r="I53" s="24">
        <f>ROUND(0,2)</f>
        <v>0</v>
      </c>
      <c r="J53" s="53">
        <f>ROUND(I53*H53,2)</f>
        <v>0</v>
      </c>
      <c r="K53" s="54">
        <v>0.20999999999999999</v>
      </c>
      <c r="L53" s="55">
        <f>IF(ISNUMBER(K53),ROUND(J53*(K53+1),2),0)</f>
        <v>0</v>
      </c>
      <c r="M53" s="12"/>
      <c r="N53" s="2"/>
      <c r="O53" s="2"/>
      <c r="P53" s="2"/>
      <c r="Q53" s="41">
        <f>IF(ISNUMBER(K53),IF(H53&gt;0,IF(I53&gt;0,J53,0),0),0)</f>
        <v>0</v>
      </c>
      <c r="R53" s="33">
        <f>IF(ISNUMBER(K53)=FALSE,J53,0)</f>
        <v>0</v>
      </c>
    </row>
    <row r="54">
      <c r="A54" s="9"/>
      <c r="B54" s="56" t="s">
        <v>130</v>
      </c>
      <c r="C54" s="1"/>
      <c r="D54" s="1"/>
      <c r="E54" s="57" t="s">
        <v>794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 thickBot="1">
      <c r="A55" s="9"/>
      <c r="B55" s="58" t="s">
        <v>132</v>
      </c>
      <c r="C55" s="29"/>
      <c r="D55" s="29"/>
      <c r="E55" s="59" t="s">
        <v>1043</v>
      </c>
      <c r="F55" s="29"/>
      <c r="G55" s="29"/>
      <c r="H55" s="60"/>
      <c r="I55" s="29"/>
      <c r="J55" s="60"/>
      <c r="K55" s="29"/>
      <c r="L55" s="29"/>
      <c r="M55" s="12"/>
      <c r="N55" s="2"/>
      <c r="O55" s="2"/>
      <c r="P55" s="2"/>
      <c r="Q55" s="2"/>
    </row>
    <row r="56" thickTop="1">
      <c r="A56" s="9"/>
      <c r="B56" s="49">
        <v>8</v>
      </c>
      <c r="C56" s="50" t="s">
        <v>435</v>
      </c>
      <c r="D56" s="50" t="s">
        <v>7</v>
      </c>
      <c r="E56" s="50" t="s">
        <v>436</v>
      </c>
      <c r="F56" s="50" t="s">
        <v>7</v>
      </c>
      <c r="G56" s="51" t="s">
        <v>172</v>
      </c>
      <c r="H56" s="61">
        <v>0.11700000000000001</v>
      </c>
      <c r="I56" s="35">
        <f>ROUND(0,2)</f>
        <v>0</v>
      </c>
      <c r="J56" s="62">
        <f>ROUND(I56*H56,2)</f>
        <v>0</v>
      </c>
      <c r="K56" s="63">
        <v>0.20999999999999999</v>
      </c>
      <c r="L56" s="64">
        <f>IF(ISNUMBER(K56),ROUND(J56*(K56+1),2),0)</f>
        <v>0</v>
      </c>
      <c r="M56" s="12"/>
      <c r="N56" s="2"/>
      <c r="O56" s="2"/>
      <c r="P56" s="2"/>
      <c r="Q56" s="41">
        <f>IF(ISNUMBER(K56),IF(H56&gt;0,IF(I56&gt;0,J56,0),0),0)</f>
        <v>0</v>
      </c>
      <c r="R56" s="33">
        <f>IF(ISNUMBER(K56)=FALSE,J56,0)</f>
        <v>0</v>
      </c>
    </row>
    <row r="57">
      <c r="A57" s="9"/>
      <c r="B57" s="56" t="s">
        <v>130</v>
      </c>
      <c r="C57" s="1"/>
      <c r="D57" s="1"/>
      <c r="E57" s="57" t="s">
        <v>437</v>
      </c>
      <c r="F57" s="1"/>
      <c r="G57" s="1"/>
      <c r="H57" s="48"/>
      <c r="I57" s="1"/>
      <c r="J57" s="48"/>
      <c r="K57" s="1"/>
      <c r="L57" s="1"/>
      <c r="M57" s="12"/>
      <c r="N57" s="2"/>
      <c r="O57" s="2"/>
      <c r="P57" s="2"/>
      <c r="Q57" s="2"/>
    </row>
    <row r="58" thickBot="1">
      <c r="A58" s="9"/>
      <c r="B58" s="58" t="s">
        <v>132</v>
      </c>
      <c r="C58" s="29"/>
      <c r="D58" s="29"/>
      <c r="E58" s="59" t="s">
        <v>1044</v>
      </c>
      <c r="F58" s="29"/>
      <c r="G58" s="29"/>
      <c r="H58" s="60"/>
      <c r="I58" s="29"/>
      <c r="J58" s="60"/>
      <c r="K58" s="29"/>
      <c r="L58" s="29"/>
      <c r="M58" s="12"/>
      <c r="N58" s="2"/>
      <c r="O58" s="2"/>
      <c r="P58" s="2"/>
      <c r="Q58" s="2"/>
    </row>
    <row r="59" thickTop="1">
      <c r="A59" s="9"/>
      <c r="B59" s="49">
        <v>9</v>
      </c>
      <c r="C59" s="50" t="s">
        <v>217</v>
      </c>
      <c r="D59" s="50" t="s">
        <v>7</v>
      </c>
      <c r="E59" s="50" t="s">
        <v>218</v>
      </c>
      <c r="F59" s="50" t="s">
        <v>7</v>
      </c>
      <c r="G59" s="51" t="s">
        <v>172</v>
      </c>
      <c r="H59" s="61">
        <v>11.167</v>
      </c>
      <c r="I59" s="35">
        <f>ROUND(0,2)</f>
        <v>0</v>
      </c>
      <c r="J59" s="62">
        <f>ROUND(I59*H59,2)</f>
        <v>0</v>
      </c>
      <c r="K59" s="63">
        <v>0.20999999999999999</v>
      </c>
      <c r="L59" s="64">
        <f>IF(ISNUMBER(K59),ROUND(J59*(K59+1),2),0)</f>
        <v>0</v>
      </c>
      <c r="M59" s="12"/>
      <c r="N59" s="2"/>
      <c r="O59" s="2"/>
      <c r="P59" s="2"/>
      <c r="Q59" s="41">
        <f>IF(ISNUMBER(K59),IF(H59&gt;0,IF(I59&gt;0,J59,0),0),0)</f>
        <v>0</v>
      </c>
      <c r="R59" s="33">
        <f>IF(ISNUMBER(K59)=FALSE,J59,0)</f>
        <v>0</v>
      </c>
    </row>
    <row r="60">
      <c r="A60" s="9"/>
      <c r="B60" s="56" t="s">
        <v>130</v>
      </c>
      <c r="C60" s="1"/>
      <c r="D60" s="1"/>
      <c r="E60" s="57" t="s">
        <v>1045</v>
      </c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 thickBot="1">
      <c r="A61" s="9"/>
      <c r="B61" s="58" t="s">
        <v>132</v>
      </c>
      <c r="C61" s="29"/>
      <c r="D61" s="29"/>
      <c r="E61" s="59" t="s">
        <v>1046</v>
      </c>
      <c r="F61" s="29"/>
      <c r="G61" s="29"/>
      <c r="H61" s="60"/>
      <c r="I61" s="29"/>
      <c r="J61" s="60"/>
      <c r="K61" s="29"/>
      <c r="L61" s="29"/>
      <c r="M61" s="12"/>
      <c r="N61" s="2"/>
      <c r="O61" s="2"/>
      <c r="P61" s="2"/>
      <c r="Q61" s="2"/>
    </row>
    <row r="62" thickTop="1">
      <c r="A62" s="9"/>
      <c r="B62" s="49">
        <v>10</v>
      </c>
      <c r="C62" s="50" t="s">
        <v>221</v>
      </c>
      <c r="D62" s="50" t="s">
        <v>7</v>
      </c>
      <c r="E62" s="50" t="s">
        <v>222</v>
      </c>
      <c r="F62" s="50" t="s">
        <v>7</v>
      </c>
      <c r="G62" s="51" t="s">
        <v>172</v>
      </c>
      <c r="H62" s="61">
        <v>50.722000000000001</v>
      </c>
      <c r="I62" s="35">
        <f>ROUND(0,2)</f>
        <v>0</v>
      </c>
      <c r="J62" s="62">
        <f>ROUND(I62*H62,2)</f>
        <v>0</v>
      </c>
      <c r="K62" s="63">
        <v>0.20999999999999999</v>
      </c>
      <c r="L62" s="64">
        <f>IF(ISNUMBER(K62),ROUND(J62*(K62+1),2),0)</f>
        <v>0</v>
      </c>
      <c r="M62" s="12"/>
      <c r="N62" s="2"/>
      <c r="O62" s="2"/>
      <c r="P62" s="2"/>
      <c r="Q62" s="41">
        <f>IF(ISNUMBER(K62),IF(H62&gt;0,IF(I62&gt;0,J62,0),0),0)</f>
        <v>0</v>
      </c>
      <c r="R62" s="33">
        <f>IF(ISNUMBER(K62)=FALSE,J62,0)</f>
        <v>0</v>
      </c>
    </row>
    <row r="63">
      <c r="A63" s="9"/>
      <c r="B63" s="56" t="s">
        <v>130</v>
      </c>
      <c r="C63" s="1"/>
      <c r="D63" s="1"/>
      <c r="E63" s="57" t="s">
        <v>219</v>
      </c>
      <c r="F63" s="1"/>
      <c r="G63" s="1"/>
      <c r="H63" s="48"/>
      <c r="I63" s="1"/>
      <c r="J63" s="48"/>
      <c r="K63" s="1"/>
      <c r="L63" s="1"/>
      <c r="M63" s="12"/>
      <c r="N63" s="2"/>
      <c r="O63" s="2"/>
      <c r="P63" s="2"/>
      <c r="Q63" s="2"/>
    </row>
    <row r="64" thickBot="1">
      <c r="A64" s="9"/>
      <c r="B64" s="58" t="s">
        <v>132</v>
      </c>
      <c r="C64" s="29"/>
      <c r="D64" s="29"/>
      <c r="E64" s="59" t="s">
        <v>1047</v>
      </c>
      <c r="F64" s="29"/>
      <c r="G64" s="29"/>
      <c r="H64" s="60"/>
      <c r="I64" s="29"/>
      <c r="J64" s="60"/>
      <c r="K64" s="29"/>
      <c r="L64" s="29"/>
      <c r="M64" s="12"/>
      <c r="N64" s="2"/>
      <c r="O64" s="2"/>
      <c r="P64" s="2"/>
      <c r="Q64" s="2"/>
    </row>
    <row r="65" thickTop="1">
      <c r="A65" s="9"/>
      <c r="B65" s="49">
        <v>11</v>
      </c>
      <c r="C65" s="50" t="s">
        <v>225</v>
      </c>
      <c r="D65" s="50" t="s">
        <v>7</v>
      </c>
      <c r="E65" s="50" t="s">
        <v>226</v>
      </c>
      <c r="F65" s="50" t="s">
        <v>7</v>
      </c>
      <c r="G65" s="51" t="s">
        <v>227</v>
      </c>
      <c r="H65" s="61">
        <v>3</v>
      </c>
      <c r="I65" s="35">
        <f>ROUND(0,2)</f>
        <v>0</v>
      </c>
      <c r="J65" s="62">
        <f>ROUND(I65*H65,2)</f>
        <v>0</v>
      </c>
      <c r="K65" s="63">
        <v>0.20999999999999999</v>
      </c>
      <c r="L65" s="64">
        <f>IF(ISNUMBER(K65),ROUND(J65*(K65+1),2),0)</f>
        <v>0</v>
      </c>
      <c r="M65" s="12"/>
      <c r="N65" s="2"/>
      <c r="O65" s="2"/>
      <c r="P65" s="2"/>
      <c r="Q65" s="41">
        <f>IF(ISNUMBER(K65),IF(H65&gt;0,IF(I65&gt;0,J65,0),0),0)</f>
        <v>0</v>
      </c>
      <c r="R65" s="33">
        <f>IF(ISNUMBER(K65)=FALSE,J65,0)</f>
        <v>0</v>
      </c>
    </row>
    <row r="66">
      <c r="A66" s="9"/>
      <c r="B66" s="56" t="s">
        <v>130</v>
      </c>
      <c r="C66" s="1"/>
      <c r="D66" s="1"/>
      <c r="E66" s="57" t="s">
        <v>219</v>
      </c>
      <c r="F66" s="1"/>
      <c r="G66" s="1"/>
      <c r="H66" s="48"/>
      <c r="I66" s="1"/>
      <c r="J66" s="48"/>
      <c r="K66" s="1"/>
      <c r="L66" s="1"/>
      <c r="M66" s="12"/>
      <c r="N66" s="2"/>
      <c r="O66" s="2"/>
      <c r="P66" s="2"/>
      <c r="Q66" s="2"/>
    </row>
    <row r="67" thickBot="1">
      <c r="A67" s="9"/>
      <c r="B67" s="58" t="s">
        <v>132</v>
      </c>
      <c r="C67" s="29"/>
      <c r="D67" s="29"/>
      <c r="E67" s="59" t="s">
        <v>1048</v>
      </c>
      <c r="F67" s="29"/>
      <c r="G67" s="29"/>
      <c r="H67" s="60"/>
      <c r="I67" s="29"/>
      <c r="J67" s="60"/>
      <c r="K67" s="29"/>
      <c r="L67" s="29"/>
      <c r="M67" s="12"/>
      <c r="N67" s="2"/>
      <c r="O67" s="2"/>
      <c r="P67" s="2"/>
      <c r="Q67" s="2"/>
    </row>
    <row r="68" thickTop="1">
      <c r="A68" s="9"/>
      <c r="B68" s="49">
        <v>12</v>
      </c>
      <c r="C68" s="50" t="s">
        <v>690</v>
      </c>
      <c r="D68" s="50" t="s">
        <v>7</v>
      </c>
      <c r="E68" s="50" t="s">
        <v>691</v>
      </c>
      <c r="F68" s="50" t="s">
        <v>7</v>
      </c>
      <c r="G68" s="51" t="s">
        <v>172</v>
      </c>
      <c r="H68" s="61">
        <v>75.837000000000003</v>
      </c>
      <c r="I68" s="35">
        <f>ROUND(0,2)</f>
        <v>0</v>
      </c>
      <c r="J68" s="62">
        <f>ROUND(I68*H68,2)</f>
        <v>0</v>
      </c>
      <c r="K68" s="63">
        <v>0.20999999999999999</v>
      </c>
      <c r="L68" s="64">
        <f>IF(ISNUMBER(K68),ROUND(J68*(K68+1),2),0)</f>
        <v>0</v>
      </c>
      <c r="M68" s="12"/>
      <c r="N68" s="2"/>
      <c r="O68" s="2"/>
      <c r="P68" s="2"/>
      <c r="Q68" s="41">
        <f>IF(ISNUMBER(K68),IF(H68&gt;0,IF(I68&gt;0,J68,0),0),0)</f>
        <v>0</v>
      </c>
      <c r="R68" s="33">
        <f>IF(ISNUMBER(K68)=FALSE,J68,0)</f>
        <v>0</v>
      </c>
    </row>
    <row r="69">
      <c r="A69" s="9"/>
      <c r="B69" s="56" t="s">
        <v>130</v>
      </c>
      <c r="C69" s="1"/>
      <c r="D69" s="1"/>
      <c r="E69" s="57" t="s">
        <v>7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 thickBot="1">
      <c r="A70" s="9"/>
      <c r="B70" s="58" t="s">
        <v>132</v>
      </c>
      <c r="C70" s="29"/>
      <c r="D70" s="29"/>
      <c r="E70" s="59" t="s">
        <v>1049</v>
      </c>
      <c r="F70" s="29"/>
      <c r="G70" s="29"/>
      <c r="H70" s="60"/>
      <c r="I70" s="29"/>
      <c r="J70" s="60"/>
      <c r="K70" s="29"/>
      <c r="L70" s="29"/>
      <c r="M70" s="12"/>
      <c r="N70" s="2"/>
      <c r="O70" s="2"/>
      <c r="P70" s="2"/>
      <c r="Q70" s="2"/>
    </row>
    <row r="71" thickTop="1">
      <c r="A71" s="9"/>
      <c r="B71" s="49">
        <v>13</v>
      </c>
      <c r="C71" s="50" t="s">
        <v>607</v>
      </c>
      <c r="D71" s="50" t="s">
        <v>7</v>
      </c>
      <c r="E71" s="50" t="s">
        <v>608</v>
      </c>
      <c r="F71" s="50" t="s">
        <v>7</v>
      </c>
      <c r="G71" s="51" t="s">
        <v>172</v>
      </c>
      <c r="H71" s="61">
        <v>1066.6890000000001</v>
      </c>
      <c r="I71" s="35">
        <f>ROUND(0,2)</f>
        <v>0</v>
      </c>
      <c r="J71" s="62">
        <f>ROUND(I71*H71,2)</f>
        <v>0</v>
      </c>
      <c r="K71" s="63">
        <v>0.20999999999999999</v>
      </c>
      <c r="L71" s="64">
        <f>IF(ISNUMBER(K71),ROUND(J71*(K71+1),2),0)</f>
        <v>0</v>
      </c>
      <c r="M71" s="12"/>
      <c r="N71" s="2"/>
      <c r="O71" s="2"/>
      <c r="P71" s="2"/>
      <c r="Q71" s="41">
        <f>IF(ISNUMBER(K71),IF(H71&gt;0,IF(I71&gt;0,J71,0),0),0)</f>
        <v>0</v>
      </c>
      <c r="R71" s="33">
        <f>IF(ISNUMBER(K71)=FALSE,J71,0)</f>
        <v>0</v>
      </c>
    </row>
    <row r="72">
      <c r="A72" s="9"/>
      <c r="B72" s="56" t="s">
        <v>130</v>
      </c>
      <c r="C72" s="1"/>
      <c r="D72" s="1"/>
      <c r="E72" s="57" t="s">
        <v>1050</v>
      </c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 thickBot="1">
      <c r="A73" s="9"/>
      <c r="B73" s="58" t="s">
        <v>132</v>
      </c>
      <c r="C73" s="29"/>
      <c r="D73" s="29"/>
      <c r="E73" s="59" t="s">
        <v>1051</v>
      </c>
      <c r="F73" s="29"/>
      <c r="G73" s="29"/>
      <c r="H73" s="60"/>
      <c r="I73" s="29"/>
      <c r="J73" s="60"/>
      <c r="K73" s="29"/>
      <c r="L73" s="29"/>
      <c r="M73" s="12"/>
      <c r="N73" s="2"/>
      <c r="O73" s="2"/>
      <c r="P73" s="2"/>
      <c r="Q73" s="2"/>
    </row>
    <row r="74" thickTop="1">
      <c r="A74" s="9"/>
      <c r="B74" s="49">
        <v>14</v>
      </c>
      <c r="C74" s="50" t="s">
        <v>257</v>
      </c>
      <c r="D74" s="50" t="s">
        <v>7</v>
      </c>
      <c r="E74" s="50" t="s">
        <v>258</v>
      </c>
      <c r="F74" s="50" t="s">
        <v>7</v>
      </c>
      <c r="G74" s="51" t="s">
        <v>172</v>
      </c>
      <c r="H74" s="61">
        <v>1142.5260000000001</v>
      </c>
      <c r="I74" s="35">
        <f>ROUND(0,2)</f>
        <v>0</v>
      </c>
      <c r="J74" s="62">
        <f>ROUND(I74*H74,2)</f>
        <v>0</v>
      </c>
      <c r="K74" s="63">
        <v>0.20999999999999999</v>
      </c>
      <c r="L74" s="64">
        <f>IF(ISNUMBER(K74),ROUND(J74*(K74+1),2),0)</f>
        <v>0</v>
      </c>
      <c r="M74" s="12"/>
      <c r="N74" s="2"/>
      <c r="O74" s="2"/>
      <c r="P74" s="2"/>
      <c r="Q74" s="41">
        <f>IF(ISNUMBER(K74),IF(H74&gt;0,IF(I74&gt;0,J74,0),0),0)</f>
        <v>0</v>
      </c>
      <c r="R74" s="33">
        <f>IF(ISNUMBER(K74)=FALSE,J74,0)</f>
        <v>0</v>
      </c>
    </row>
    <row r="75">
      <c r="A75" s="9"/>
      <c r="B75" s="56" t="s">
        <v>130</v>
      </c>
      <c r="C75" s="1"/>
      <c r="D75" s="1"/>
      <c r="E75" s="57" t="s">
        <v>7</v>
      </c>
      <c r="F75" s="1"/>
      <c r="G75" s="1"/>
      <c r="H75" s="48"/>
      <c r="I75" s="1"/>
      <c r="J75" s="48"/>
      <c r="K75" s="1"/>
      <c r="L75" s="1"/>
      <c r="M75" s="12"/>
      <c r="N75" s="2"/>
      <c r="O75" s="2"/>
      <c r="P75" s="2"/>
      <c r="Q75" s="2"/>
    </row>
    <row r="76" thickBot="1">
      <c r="A76" s="9"/>
      <c r="B76" s="58" t="s">
        <v>132</v>
      </c>
      <c r="C76" s="29"/>
      <c r="D76" s="29"/>
      <c r="E76" s="59" t="s">
        <v>1052</v>
      </c>
      <c r="F76" s="29"/>
      <c r="G76" s="29"/>
      <c r="H76" s="60"/>
      <c r="I76" s="29"/>
      <c r="J76" s="60"/>
      <c r="K76" s="29"/>
      <c r="L76" s="29"/>
      <c r="M76" s="12"/>
      <c r="N76" s="2"/>
      <c r="O76" s="2"/>
      <c r="P76" s="2"/>
      <c r="Q76" s="2"/>
    </row>
    <row r="77" thickTop="1">
      <c r="A77" s="9"/>
      <c r="B77" s="49">
        <v>15</v>
      </c>
      <c r="C77" s="50" t="s">
        <v>614</v>
      </c>
      <c r="D77" s="50" t="s">
        <v>7</v>
      </c>
      <c r="E77" s="50" t="s">
        <v>615</v>
      </c>
      <c r="F77" s="50" t="s">
        <v>7</v>
      </c>
      <c r="G77" s="51" t="s">
        <v>172</v>
      </c>
      <c r="H77" s="61">
        <v>623.48000000000002</v>
      </c>
      <c r="I77" s="35">
        <f>ROUND(0,2)</f>
        <v>0</v>
      </c>
      <c r="J77" s="62">
        <f>ROUND(I77*H77,2)</f>
        <v>0</v>
      </c>
      <c r="K77" s="63">
        <v>0.20999999999999999</v>
      </c>
      <c r="L77" s="64">
        <f>IF(ISNUMBER(K77),ROUND(J77*(K77+1),2),0)</f>
        <v>0</v>
      </c>
      <c r="M77" s="12"/>
      <c r="N77" s="2"/>
      <c r="O77" s="2"/>
      <c r="P77" s="2"/>
      <c r="Q77" s="41">
        <f>IF(ISNUMBER(K77),IF(H77&gt;0,IF(I77&gt;0,J77,0),0),0)</f>
        <v>0</v>
      </c>
      <c r="R77" s="33">
        <f>IF(ISNUMBER(K77)=FALSE,J77,0)</f>
        <v>0</v>
      </c>
    </row>
    <row r="78">
      <c r="A78" s="9"/>
      <c r="B78" s="56" t="s">
        <v>130</v>
      </c>
      <c r="C78" s="1"/>
      <c r="D78" s="1"/>
      <c r="E78" s="57" t="s">
        <v>7</v>
      </c>
      <c r="F78" s="1"/>
      <c r="G78" s="1"/>
      <c r="H78" s="48"/>
      <c r="I78" s="1"/>
      <c r="J78" s="48"/>
      <c r="K78" s="1"/>
      <c r="L78" s="1"/>
      <c r="M78" s="12"/>
      <c r="N78" s="2"/>
      <c r="O78" s="2"/>
      <c r="P78" s="2"/>
      <c r="Q78" s="2"/>
    </row>
    <row r="79" thickBot="1">
      <c r="A79" s="9"/>
      <c r="B79" s="58" t="s">
        <v>132</v>
      </c>
      <c r="C79" s="29"/>
      <c r="D79" s="29"/>
      <c r="E79" s="59" t="s">
        <v>1053</v>
      </c>
      <c r="F79" s="29"/>
      <c r="G79" s="29"/>
      <c r="H79" s="60"/>
      <c r="I79" s="29"/>
      <c r="J79" s="60"/>
      <c r="K79" s="29"/>
      <c r="L79" s="29"/>
      <c r="M79" s="12"/>
      <c r="N79" s="2"/>
      <c r="O79" s="2"/>
      <c r="P79" s="2"/>
      <c r="Q79" s="2"/>
    </row>
    <row r="80" thickTop="1">
      <c r="A80" s="9"/>
      <c r="B80" s="49">
        <v>16</v>
      </c>
      <c r="C80" s="50" t="s">
        <v>1054</v>
      </c>
      <c r="D80" s="50" t="s">
        <v>7</v>
      </c>
      <c r="E80" s="50" t="s">
        <v>1055</v>
      </c>
      <c r="F80" s="50" t="s">
        <v>7</v>
      </c>
      <c r="G80" s="51" t="s">
        <v>172</v>
      </c>
      <c r="H80" s="61">
        <v>255.73699999999999</v>
      </c>
      <c r="I80" s="35">
        <f>ROUND(0,2)</f>
        <v>0</v>
      </c>
      <c r="J80" s="62">
        <f>ROUND(I80*H80,2)</f>
        <v>0</v>
      </c>
      <c r="K80" s="63">
        <v>0.20999999999999999</v>
      </c>
      <c r="L80" s="64">
        <f>IF(ISNUMBER(K80),ROUND(J80*(K80+1),2),0)</f>
        <v>0</v>
      </c>
      <c r="M80" s="12"/>
      <c r="N80" s="2"/>
      <c r="O80" s="2"/>
      <c r="P80" s="2"/>
      <c r="Q80" s="41">
        <f>IF(ISNUMBER(K80),IF(H80&gt;0,IF(I80&gt;0,J80,0),0),0)</f>
        <v>0</v>
      </c>
      <c r="R80" s="33">
        <f>IF(ISNUMBER(K80)=FALSE,J80,0)</f>
        <v>0</v>
      </c>
    </row>
    <row r="81">
      <c r="A81" s="9"/>
      <c r="B81" s="56" t="s">
        <v>130</v>
      </c>
      <c r="C81" s="1"/>
      <c r="D81" s="1"/>
      <c r="E81" s="57" t="s">
        <v>619</v>
      </c>
      <c r="F81" s="1"/>
      <c r="G81" s="1"/>
      <c r="H81" s="48"/>
      <c r="I81" s="1"/>
      <c r="J81" s="48"/>
      <c r="K81" s="1"/>
      <c r="L81" s="1"/>
      <c r="M81" s="12"/>
      <c r="N81" s="2"/>
      <c r="O81" s="2"/>
      <c r="P81" s="2"/>
      <c r="Q81" s="2"/>
    </row>
    <row r="82" thickBot="1">
      <c r="A82" s="9"/>
      <c r="B82" s="58" t="s">
        <v>132</v>
      </c>
      <c r="C82" s="29"/>
      <c r="D82" s="29"/>
      <c r="E82" s="59" t="s">
        <v>1056</v>
      </c>
      <c r="F82" s="29"/>
      <c r="G82" s="29"/>
      <c r="H82" s="60"/>
      <c r="I82" s="29"/>
      <c r="J82" s="60"/>
      <c r="K82" s="29"/>
      <c r="L82" s="29"/>
      <c r="M82" s="12"/>
      <c r="N82" s="2"/>
      <c r="O82" s="2"/>
      <c r="P82" s="2"/>
      <c r="Q82" s="2"/>
    </row>
    <row r="83" thickTop="1">
      <c r="A83" s="9"/>
      <c r="B83" s="49">
        <v>17</v>
      </c>
      <c r="C83" s="50" t="s">
        <v>617</v>
      </c>
      <c r="D83" s="50" t="s">
        <v>7</v>
      </c>
      <c r="E83" s="50" t="s">
        <v>618</v>
      </c>
      <c r="F83" s="50" t="s">
        <v>7</v>
      </c>
      <c r="G83" s="51" t="s">
        <v>172</v>
      </c>
      <c r="H83" s="61">
        <v>126.902</v>
      </c>
      <c r="I83" s="35">
        <f>ROUND(0,2)</f>
        <v>0</v>
      </c>
      <c r="J83" s="62">
        <f>ROUND(I83*H83,2)</f>
        <v>0</v>
      </c>
      <c r="K83" s="63">
        <v>0.20999999999999999</v>
      </c>
      <c r="L83" s="64">
        <f>IF(ISNUMBER(K83),ROUND(J83*(K83+1),2),0)</f>
        <v>0</v>
      </c>
      <c r="M83" s="12"/>
      <c r="N83" s="2"/>
      <c r="O83" s="2"/>
      <c r="P83" s="2"/>
      <c r="Q83" s="41">
        <f>IF(ISNUMBER(K83),IF(H83&gt;0,IF(I83&gt;0,J83,0),0),0)</f>
        <v>0</v>
      </c>
      <c r="R83" s="33">
        <f>IF(ISNUMBER(K83)=FALSE,J83,0)</f>
        <v>0</v>
      </c>
    </row>
    <row r="84">
      <c r="A84" s="9"/>
      <c r="B84" s="56" t="s">
        <v>130</v>
      </c>
      <c r="C84" s="1"/>
      <c r="D84" s="1"/>
      <c r="E84" s="57" t="s">
        <v>619</v>
      </c>
      <c r="F84" s="1"/>
      <c r="G84" s="1"/>
      <c r="H84" s="48"/>
      <c r="I84" s="1"/>
      <c r="J84" s="48"/>
      <c r="K84" s="1"/>
      <c r="L84" s="1"/>
      <c r="M84" s="12"/>
      <c r="N84" s="2"/>
      <c r="O84" s="2"/>
      <c r="P84" s="2"/>
      <c r="Q84" s="2"/>
    </row>
    <row r="85" thickBot="1">
      <c r="A85" s="9"/>
      <c r="B85" s="58" t="s">
        <v>132</v>
      </c>
      <c r="C85" s="29"/>
      <c r="D85" s="29"/>
      <c r="E85" s="59" t="s">
        <v>1057</v>
      </c>
      <c r="F85" s="29"/>
      <c r="G85" s="29"/>
      <c r="H85" s="60"/>
      <c r="I85" s="29"/>
      <c r="J85" s="60"/>
      <c r="K85" s="29"/>
      <c r="L85" s="29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5">
        <v>1</v>
      </c>
      <c r="D86" s="1"/>
      <c r="E86" s="66" t="s">
        <v>165</v>
      </c>
      <c r="F86" s="1"/>
      <c r="G86" s="67" t="s">
        <v>152</v>
      </c>
      <c r="H86" s="68">
        <f>J53+J56+J59+J62+J65+J68+J71+J74+J77+J80+J83</f>
        <v>0</v>
      </c>
      <c r="I86" s="67" t="s">
        <v>153</v>
      </c>
      <c r="J86" s="69">
        <f>(L86-H86)</f>
        <v>0</v>
      </c>
      <c r="K86" s="67" t="s">
        <v>154</v>
      </c>
      <c r="L86" s="70">
        <f>L53+L56+L59+L62+L65+L68+L71+L74+L77+L80+L83</f>
        <v>0</v>
      </c>
      <c r="M86" s="12"/>
      <c r="N86" s="2"/>
      <c r="O86" s="2"/>
      <c r="P86" s="2"/>
      <c r="Q86" s="41">
        <f>0+Q53+Q56+Q59+Q62+Q65+Q68+Q71+Q74+Q77+Q80+Q83</f>
        <v>0</v>
      </c>
      <c r="R86" s="33">
        <f>0+R53+R56+R59+R62+R65+R68+R71+R74+R77+R80+R83</f>
        <v>0</v>
      </c>
      <c r="S86" s="71">
        <f>Q86*(1+J86)+R86</f>
        <v>0</v>
      </c>
    </row>
    <row r="87" thickTop="1" thickBot="1" ht="25" customHeight="1">
      <c r="A87" s="9"/>
      <c r="B87" s="72"/>
      <c r="C87" s="72"/>
      <c r="D87" s="72"/>
      <c r="E87" s="73"/>
      <c r="F87" s="72"/>
      <c r="G87" s="74" t="s">
        <v>155</v>
      </c>
      <c r="H87" s="75">
        <f>J53+J56+J59+J62+J65+J68+J71+J74+J77+J80+J83</f>
        <v>0</v>
      </c>
      <c r="I87" s="74" t="s">
        <v>156</v>
      </c>
      <c r="J87" s="76">
        <f>0+J86</f>
        <v>0</v>
      </c>
      <c r="K87" s="74" t="s">
        <v>157</v>
      </c>
      <c r="L87" s="77">
        <f>L53+L56+L59+L62+L65+L68+L71+L74+L77+L80+L83</f>
        <v>0</v>
      </c>
      <c r="M87" s="12"/>
      <c r="N87" s="2"/>
      <c r="O87" s="2"/>
      <c r="P87" s="2"/>
      <c r="Q87" s="2"/>
    </row>
    <row r="88" ht="40" customHeight="1">
      <c r="A88" s="9"/>
      <c r="B88" s="82" t="s">
        <v>621</v>
      </c>
      <c r="C88" s="1"/>
      <c r="D88" s="1"/>
      <c r="E88" s="1"/>
      <c r="F88" s="1"/>
      <c r="G88" s="1"/>
      <c r="H88" s="48"/>
      <c r="I88" s="1"/>
      <c r="J88" s="48"/>
      <c r="K88" s="1"/>
      <c r="L88" s="1"/>
      <c r="M88" s="12"/>
      <c r="N88" s="2"/>
      <c r="O88" s="2"/>
      <c r="P88" s="2"/>
      <c r="Q88" s="2"/>
    </row>
    <row r="89">
      <c r="A89" s="9"/>
      <c r="B89" s="49">
        <v>18</v>
      </c>
      <c r="C89" s="50" t="s">
        <v>622</v>
      </c>
      <c r="D89" s="50" t="s">
        <v>7</v>
      </c>
      <c r="E89" s="50" t="s">
        <v>623</v>
      </c>
      <c r="F89" s="50" t="s">
        <v>7</v>
      </c>
      <c r="G89" s="51" t="s">
        <v>172</v>
      </c>
      <c r="H89" s="52">
        <v>60.57</v>
      </c>
      <c r="I89" s="24">
        <f>ROUND(0,2)</f>
        <v>0</v>
      </c>
      <c r="J89" s="53">
        <f>ROUND(I89*H89,2)</f>
        <v>0</v>
      </c>
      <c r="K89" s="54">
        <v>0.20999999999999999</v>
      </c>
      <c r="L89" s="55">
        <f>IF(ISNUMBER(K89),ROUND(J89*(K89+1),2),0)</f>
        <v>0</v>
      </c>
      <c r="M89" s="12"/>
      <c r="N89" s="2"/>
      <c r="O89" s="2"/>
      <c r="P89" s="2"/>
      <c r="Q89" s="41">
        <f>IF(ISNUMBER(K89),IF(H89&gt;0,IF(I89&gt;0,J89,0),0),0)</f>
        <v>0</v>
      </c>
      <c r="R89" s="33">
        <f>IF(ISNUMBER(K89)=FALSE,J89,0)</f>
        <v>0</v>
      </c>
    </row>
    <row r="90">
      <c r="A90" s="9"/>
      <c r="B90" s="56" t="s">
        <v>130</v>
      </c>
      <c r="C90" s="1"/>
      <c r="D90" s="1"/>
      <c r="E90" s="57" t="s">
        <v>7</v>
      </c>
      <c r="F90" s="1"/>
      <c r="G90" s="1"/>
      <c r="H90" s="48"/>
      <c r="I90" s="1"/>
      <c r="J90" s="48"/>
      <c r="K90" s="1"/>
      <c r="L90" s="1"/>
      <c r="M90" s="12"/>
      <c r="N90" s="2"/>
      <c r="O90" s="2"/>
      <c r="P90" s="2"/>
      <c r="Q90" s="2"/>
    </row>
    <row r="91" thickBot="1">
      <c r="A91" s="9"/>
      <c r="B91" s="58" t="s">
        <v>132</v>
      </c>
      <c r="C91" s="29"/>
      <c r="D91" s="29"/>
      <c r="E91" s="59" t="s">
        <v>1058</v>
      </c>
      <c r="F91" s="29"/>
      <c r="G91" s="29"/>
      <c r="H91" s="60"/>
      <c r="I91" s="29"/>
      <c r="J91" s="60"/>
      <c r="K91" s="29"/>
      <c r="L91" s="29"/>
      <c r="M91" s="12"/>
      <c r="N91" s="2"/>
      <c r="O91" s="2"/>
      <c r="P91" s="2"/>
      <c r="Q91" s="2"/>
    </row>
    <row r="92" thickTop="1" thickBot="1" ht="25" customHeight="1">
      <c r="A92" s="9"/>
      <c r="B92" s="1"/>
      <c r="C92" s="65">
        <v>4</v>
      </c>
      <c r="D92" s="1"/>
      <c r="E92" s="66" t="s">
        <v>602</v>
      </c>
      <c r="F92" s="1"/>
      <c r="G92" s="67" t="s">
        <v>152</v>
      </c>
      <c r="H92" s="68">
        <f>0+J89</f>
        <v>0</v>
      </c>
      <c r="I92" s="67" t="s">
        <v>153</v>
      </c>
      <c r="J92" s="69">
        <f>(L92-H92)</f>
        <v>0</v>
      </c>
      <c r="K92" s="67" t="s">
        <v>154</v>
      </c>
      <c r="L92" s="70">
        <f>0+L89</f>
        <v>0</v>
      </c>
      <c r="M92" s="12"/>
      <c r="N92" s="2"/>
      <c r="O92" s="2"/>
      <c r="P92" s="2"/>
      <c r="Q92" s="41">
        <f>0+Q89</f>
        <v>0</v>
      </c>
      <c r="R92" s="33">
        <f>0+R89</f>
        <v>0</v>
      </c>
      <c r="S92" s="71">
        <f>Q92*(1+J92)+R92</f>
        <v>0</v>
      </c>
    </row>
    <row r="93" thickTop="1" thickBot="1" ht="25" customHeight="1">
      <c r="A93" s="9"/>
      <c r="B93" s="72"/>
      <c r="C93" s="72"/>
      <c r="D93" s="72"/>
      <c r="E93" s="73"/>
      <c r="F93" s="72"/>
      <c r="G93" s="74" t="s">
        <v>155</v>
      </c>
      <c r="H93" s="75">
        <f>0+J89</f>
        <v>0</v>
      </c>
      <c r="I93" s="74" t="s">
        <v>156</v>
      </c>
      <c r="J93" s="76">
        <f>0+J92</f>
        <v>0</v>
      </c>
      <c r="K93" s="74" t="s">
        <v>157</v>
      </c>
      <c r="L93" s="77">
        <f>0+L89</f>
        <v>0</v>
      </c>
      <c r="M93" s="12"/>
      <c r="N93" s="2"/>
      <c r="O93" s="2"/>
      <c r="P93" s="2"/>
      <c r="Q93" s="2"/>
    </row>
    <row r="94" ht="40" customHeight="1">
      <c r="A94" s="9"/>
      <c r="B94" s="82" t="s">
        <v>297</v>
      </c>
      <c r="C94" s="1"/>
      <c r="D94" s="1"/>
      <c r="E94" s="1"/>
      <c r="F94" s="1"/>
      <c r="G94" s="1"/>
      <c r="H94" s="48"/>
      <c r="I94" s="1"/>
      <c r="J94" s="48"/>
      <c r="K94" s="1"/>
      <c r="L94" s="1"/>
      <c r="M94" s="12"/>
      <c r="N94" s="2"/>
      <c r="O94" s="2"/>
      <c r="P94" s="2"/>
      <c r="Q94" s="2"/>
    </row>
    <row r="95">
      <c r="A95" s="9"/>
      <c r="B95" s="49">
        <v>19</v>
      </c>
      <c r="C95" s="50" t="s">
        <v>1059</v>
      </c>
      <c r="D95" s="50" t="s">
        <v>7</v>
      </c>
      <c r="E95" s="50" t="s">
        <v>1060</v>
      </c>
      <c r="F95" s="50" t="s">
        <v>7</v>
      </c>
      <c r="G95" s="51" t="s">
        <v>172</v>
      </c>
      <c r="H95" s="52">
        <v>4.8600000000000003</v>
      </c>
      <c r="I95" s="24">
        <f>ROUND(0,2)</f>
        <v>0</v>
      </c>
      <c r="J95" s="53">
        <f>ROUND(I95*H95,2)</f>
        <v>0</v>
      </c>
      <c r="K95" s="54">
        <v>0.20999999999999999</v>
      </c>
      <c r="L95" s="55">
        <f>IF(ISNUMBER(K95),ROUND(J95*(K95+1),2),0)</f>
        <v>0</v>
      </c>
      <c r="M95" s="12"/>
      <c r="N95" s="2"/>
      <c r="O95" s="2"/>
      <c r="P95" s="2"/>
      <c r="Q95" s="41">
        <f>IF(ISNUMBER(K95),IF(H95&gt;0,IF(I95&gt;0,J95,0),0),0)</f>
        <v>0</v>
      </c>
      <c r="R95" s="33">
        <f>IF(ISNUMBER(K95)=FALSE,J95,0)</f>
        <v>0</v>
      </c>
    </row>
    <row r="96">
      <c r="A96" s="9"/>
      <c r="B96" s="56" t="s">
        <v>130</v>
      </c>
      <c r="C96" s="1"/>
      <c r="D96" s="1"/>
      <c r="E96" s="57" t="s">
        <v>7</v>
      </c>
      <c r="F96" s="1"/>
      <c r="G96" s="1"/>
      <c r="H96" s="48"/>
      <c r="I96" s="1"/>
      <c r="J96" s="48"/>
      <c r="K96" s="1"/>
      <c r="L96" s="1"/>
      <c r="M96" s="12"/>
      <c r="N96" s="2"/>
      <c r="O96" s="2"/>
      <c r="P96" s="2"/>
      <c r="Q96" s="2"/>
    </row>
    <row r="97" thickBot="1">
      <c r="A97" s="9"/>
      <c r="B97" s="58" t="s">
        <v>132</v>
      </c>
      <c r="C97" s="29"/>
      <c r="D97" s="29"/>
      <c r="E97" s="59" t="s">
        <v>1061</v>
      </c>
      <c r="F97" s="29"/>
      <c r="G97" s="29"/>
      <c r="H97" s="60"/>
      <c r="I97" s="29"/>
      <c r="J97" s="60"/>
      <c r="K97" s="29"/>
      <c r="L97" s="29"/>
      <c r="M97" s="12"/>
      <c r="N97" s="2"/>
      <c r="O97" s="2"/>
      <c r="P97" s="2"/>
      <c r="Q97" s="2"/>
    </row>
    <row r="98" thickTop="1">
      <c r="A98" s="9"/>
      <c r="B98" s="49">
        <v>20</v>
      </c>
      <c r="C98" s="50" t="s">
        <v>1062</v>
      </c>
      <c r="D98" s="50" t="s">
        <v>7</v>
      </c>
      <c r="E98" s="50" t="s">
        <v>1063</v>
      </c>
      <c r="F98" s="50" t="s">
        <v>7</v>
      </c>
      <c r="G98" s="51" t="s">
        <v>172</v>
      </c>
      <c r="H98" s="61">
        <v>3.5640000000000001</v>
      </c>
      <c r="I98" s="35">
        <f>ROUND(0,2)</f>
        <v>0</v>
      </c>
      <c r="J98" s="62">
        <f>ROUND(I98*H98,2)</f>
        <v>0</v>
      </c>
      <c r="K98" s="63">
        <v>0.20999999999999999</v>
      </c>
      <c r="L98" s="64">
        <f>IF(ISNUMBER(K98),ROUND(J98*(K98+1),2),0)</f>
        <v>0</v>
      </c>
      <c r="M98" s="12"/>
      <c r="N98" s="2"/>
      <c r="O98" s="2"/>
      <c r="P98" s="2"/>
      <c r="Q98" s="41">
        <f>IF(ISNUMBER(K98),IF(H98&gt;0,IF(I98&gt;0,J98,0),0),0)</f>
        <v>0</v>
      </c>
      <c r="R98" s="33">
        <f>IF(ISNUMBER(K98)=FALSE,J98,0)</f>
        <v>0</v>
      </c>
    </row>
    <row r="99">
      <c r="A99" s="9"/>
      <c r="B99" s="56" t="s">
        <v>130</v>
      </c>
      <c r="C99" s="1"/>
      <c r="D99" s="1"/>
      <c r="E99" s="57" t="s">
        <v>7</v>
      </c>
      <c r="F99" s="1"/>
      <c r="G99" s="1"/>
      <c r="H99" s="48"/>
      <c r="I99" s="1"/>
      <c r="J99" s="48"/>
      <c r="K99" s="1"/>
      <c r="L99" s="1"/>
      <c r="M99" s="12"/>
      <c r="N99" s="2"/>
      <c r="O99" s="2"/>
      <c r="P99" s="2"/>
      <c r="Q99" s="2"/>
    </row>
    <row r="100" thickBot="1">
      <c r="A100" s="9"/>
      <c r="B100" s="58" t="s">
        <v>132</v>
      </c>
      <c r="C100" s="29"/>
      <c r="D100" s="29"/>
      <c r="E100" s="59" t="s">
        <v>1064</v>
      </c>
      <c r="F100" s="29"/>
      <c r="G100" s="29"/>
      <c r="H100" s="60"/>
      <c r="I100" s="29"/>
      <c r="J100" s="60"/>
      <c r="K100" s="29"/>
      <c r="L100" s="29"/>
      <c r="M100" s="12"/>
      <c r="N100" s="2"/>
      <c r="O100" s="2"/>
      <c r="P100" s="2"/>
      <c r="Q100" s="2"/>
    </row>
    <row r="101" thickTop="1">
      <c r="A101" s="9"/>
      <c r="B101" s="49">
        <v>21</v>
      </c>
      <c r="C101" s="50" t="s">
        <v>1065</v>
      </c>
      <c r="D101" s="50" t="s">
        <v>7</v>
      </c>
      <c r="E101" s="50" t="s">
        <v>1066</v>
      </c>
      <c r="F101" s="50" t="s">
        <v>7</v>
      </c>
      <c r="G101" s="51" t="s">
        <v>172</v>
      </c>
      <c r="H101" s="61">
        <v>1.296</v>
      </c>
      <c r="I101" s="35">
        <f>ROUND(0,2)</f>
        <v>0</v>
      </c>
      <c r="J101" s="62">
        <f>ROUND(I101*H101,2)</f>
        <v>0</v>
      </c>
      <c r="K101" s="63">
        <v>0.20999999999999999</v>
      </c>
      <c r="L101" s="64">
        <f>IF(ISNUMBER(K101),ROUND(J101*(K101+1),2),0)</f>
        <v>0</v>
      </c>
      <c r="M101" s="12"/>
      <c r="N101" s="2"/>
      <c r="O101" s="2"/>
      <c r="P101" s="2"/>
      <c r="Q101" s="41">
        <f>IF(ISNUMBER(K101),IF(H101&gt;0,IF(I101&gt;0,J101,0),0),0)</f>
        <v>0</v>
      </c>
      <c r="R101" s="33">
        <f>IF(ISNUMBER(K101)=FALSE,J101,0)</f>
        <v>0</v>
      </c>
    </row>
    <row r="102">
      <c r="A102" s="9"/>
      <c r="B102" s="56" t="s">
        <v>130</v>
      </c>
      <c r="C102" s="1"/>
      <c r="D102" s="1"/>
      <c r="E102" s="57" t="s">
        <v>7</v>
      </c>
      <c r="F102" s="1"/>
      <c r="G102" s="1"/>
      <c r="H102" s="48"/>
      <c r="I102" s="1"/>
      <c r="J102" s="48"/>
      <c r="K102" s="1"/>
      <c r="L102" s="1"/>
      <c r="M102" s="12"/>
      <c r="N102" s="2"/>
      <c r="O102" s="2"/>
      <c r="P102" s="2"/>
      <c r="Q102" s="2"/>
    </row>
    <row r="103" thickBot="1">
      <c r="A103" s="9"/>
      <c r="B103" s="58" t="s">
        <v>132</v>
      </c>
      <c r="C103" s="29"/>
      <c r="D103" s="29"/>
      <c r="E103" s="59" t="s">
        <v>1067</v>
      </c>
      <c r="F103" s="29"/>
      <c r="G103" s="29"/>
      <c r="H103" s="60"/>
      <c r="I103" s="29"/>
      <c r="J103" s="60"/>
      <c r="K103" s="29"/>
      <c r="L103" s="29"/>
      <c r="M103" s="12"/>
      <c r="N103" s="2"/>
      <c r="O103" s="2"/>
      <c r="P103" s="2"/>
      <c r="Q103" s="2"/>
    </row>
    <row r="104" thickTop="1" thickBot="1" ht="25" customHeight="1">
      <c r="A104" s="9"/>
      <c r="B104" s="1"/>
      <c r="C104" s="65">
        <v>5</v>
      </c>
      <c r="D104" s="1"/>
      <c r="E104" s="66" t="s">
        <v>167</v>
      </c>
      <c r="F104" s="1"/>
      <c r="G104" s="67" t="s">
        <v>152</v>
      </c>
      <c r="H104" s="68">
        <f>J95+J98+J101</f>
        <v>0</v>
      </c>
      <c r="I104" s="67" t="s">
        <v>153</v>
      </c>
      <c r="J104" s="69">
        <f>(L104-H104)</f>
        <v>0</v>
      </c>
      <c r="K104" s="67" t="s">
        <v>154</v>
      </c>
      <c r="L104" s="70">
        <f>L95+L98+L101</f>
        <v>0</v>
      </c>
      <c r="M104" s="12"/>
      <c r="N104" s="2"/>
      <c r="O104" s="2"/>
      <c r="P104" s="2"/>
      <c r="Q104" s="41">
        <f>0+Q95+Q98+Q101</f>
        <v>0</v>
      </c>
      <c r="R104" s="33">
        <f>0+R95+R98+R101</f>
        <v>0</v>
      </c>
      <c r="S104" s="71">
        <f>Q104*(1+J104)+R104</f>
        <v>0</v>
      </c>
    </row>
    <row r="105" thickTop="1" thickBot="1" ht="25" customHeight="1">
      <c r="A105" s="9"/>
      <c r="B105" s="72"/>
      <c r="C105" s="72"/>
      <c r="D105" s="72"/>
      <c r="E105" s="73"/>
      <c r="F105" s="72"/>
      <c r="G105" s="74" t="s">
        <v>155</v>
      </c>
      <c r="H105" s="75">
        <f>J95+J98+J101</f>
        <v>0</v>
      </c>
      <c r="I105" s="74" t="s">
        <v>156</v>
      </c>
      <c r="J105" s="76">
        <f>0+J104</f>
        <v>0</v>
      </c>
      <c r="K105" s="74" t="s">
        <v>157</v>
      </c>
      <c r="L105" s="77">
        <f>L95+L98+L101</f>
        <v>0</v>
      </c>
      <c r="M105" s="12"/>
      <c r="N105" s="2"/>
      <c r="O105" s="2"/>
      <c r="P105" s="2"/>
      <c r="Q105" s="2"/>
    </row>
    <row r="106" ht="40" customHeight="1">
      <c r="A106" s="9"/>
      <c r="B106" s="82" t="s">
        <v>752</v>
      </c>
      <c r="C106" s="1"/>
      <c r="D106" s="1"/>
      <c r="E106" s="1"/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>
      <c r="A107" s="9"/>
      <c r="B107" s="49">
        <v>22</v>
      </c>
      <c r="C107" s="50" t="s">
        <v>1068</v>
      </c>
      <c r="D107" s="50" t="s">
        <v>7</v>
      </c>
      <c r="E107" s="50" t="s">
        <v>1069</v>
      </c>
      <c r="F107" s="50" t="s">
        <v>7</v>
      </c>
      <c r="G107" s="51" t="s">
        <v>200</v>
      </c>
      <c r="H107" s="52">
        <v>3.0139999999999998</v>
      </c>
      <c r="I107" s="24">
        <f>ROUND(0,2)</f>
        <v>0</v>
      </c>
      <c r="J107" s="53">
        <f>ROUND(I107*H107,2)</f>
        <v>0</v>
      </c>
      <c r="K107" s="54">
        <v>0.20999999999999999</v>
      </c>
      <c r="L107" s="55">
        <f>IF(ISNUMBER(K107),ROUND(J107*(K107+1),2),0)</f>
        <v>0</v>
      </c>
      <c r="M107" s="12"/>
      <c r="N107" s="2"/>
      <c r="O107" s="2"/>
      <c r="P107" s="2"/>
      <c r="Q107" s="41">
        <f>IF(ISNUMBER(K107),IF(H107&gt;0,IF(I107&gt;0,J107,0),0),0)</f>
        <v>0</v>
      </c>
      <c r="R107" s="33">
        <f>IF(ISNUMBER(K107)=FALSE,J107,0)</f>
        <v>0</v>
      </c>
    </row>
    <row r="108">
      <c r="A108" s="9"/>
      <c r="B108" s="56" t="s">
        <v>130</v>
      </c>
      <c r="C108" s="1"/>
      <c r="D108" s="1"/>
      <c r="E108" s="57" t="s">
        <v>7</v>
      </c>
      <c r="F108" s="1"/>
      <c r="G108" s="1"/>
      <c r="H108" s="48"/>
      <c r="I108" s="1"/>
      <c r="J108" s="48"/>
      <c r="K108" s="1"/>
      <c r="L108" s="1"/>
      <c r="M108" s="12"/>
      <c r="N108" s="2"/>
      <c r="O108" s="2"/>
      <c r="P108" s="2"/>
      <c r="Q108" s="2"/>
    </row>
    <row r="109" thickBot="1">
      <c r="A109" s="9"/>
      <c r="B109" s="58" t="s">
        <v>132</v>
      </c>
      <c r="C109" s="29"/>
      <c r="D109" s="29"/>
      <c r="E109" s="59" t="s">
        <v>1070</v>
      </c>
      <c r="F109" s="29"/>
      <c r="G109" s="29"/>
      <c r="H109" s="60"/>
      <c r="I109" s="29"/>
      <c r="J109" s="60"/>
      <c r="K109" s="29"/>
      <c r="L109" s="29"/>
      <c r="M109" s="12"/>
      <c r="N109" s="2"/>
      <c r="O109" s="2"/>
      <c r="P109" s="2"/>
      <c r="Q109" s="2"/>
    </row>
    <row r="110" thickTop="1">
      <c r="A110" s="9"/>
      <c r="B110" s="49">
        <v>23</v>
      </c>
      <c r="C110" s="50" t="s">
        <v>1071</v>
      </c>
      <c r="D110" s="50" t="s">
        <v>7</v>
      </c>
      <c r="E110" s="50" t="s">
        <v>1072</v>
      </c>
      <c r="F110" s="50" t="s">
        <v>7</v>
      </c>
      <c r="G110" s="51" t="s">
        <v>200</v>
      </c>
      <c r="H110" s="61">
        <v>6.0289999999999999</v>
      </c>
      <c r="I110" s="35">
        <f>ROUND(0,2)</f>
        <v>0</v>
      </c>
      <c r="J110" s="62">
        <f>ROUND(I110*H110,2)</f>
        <v>0</v>
      </c>
      <c r="K110" s="63">
        <v>0.20999999999999999</v>
      </c>
      <c r="L110" s="64">
        <f>IF(ISNUMBER(K110),ROUND(J110*(K110+1),2),0)</f>
        <v>0</v>
      </c>
      <c r="M110" s="12"/>
      <c r="N110" s="2"/>
      <c r="O110" s="2"/>
      <c r="P110" s="2"/>
      <c r="Q110" s="41">
        <f>IF(ISNUMBER(K110),IF(H110&gt;0,IF(I110&gt;0,J110,0),0),0)</f>
        <v>0</v>
      </c>
      <c r="R110" s="33">
        <f>IF(ISNUMBER(K110)=FALSE,J110,0)</f>
        <v>0</v>
      </c>
    </row>
    <row r="111">
      <c r="A111" s="9"/>
      <c r="B111" s="56" t="s">
        <v>130</v>
      </c>
      <c r="C111" s="1"/>
      <c r="D111" s="1"/>
      <c r="E111" s="57" t="s">
        <v>1073</v>
      </c>
      <c r="F111" s="1"/>
      <c r="G111" s="1"/>
      <c r="H111" s="48"/>
      <c r="I111" s="1"/>
      <c r="J111" s="48"/>
      <c r="K111" s="1"/>
      <c r="L111" s="1"/>
      <c r="M111" s="12"/>
      <c r="N111" s="2"/>
      <c r="O111" s="2"/>
      <c r="P111" s="2"/>
      <c r="Q111" s="2"/>
    </row>
    <row r="112" thickBot="1">
      <c r="A112" s="9"/>
      <c r="B112" s="58" t="s">
        <v>132</v>
      </c>
      <c r="C112" s="29"/>
      <c r="D112" s="29"/>
      <c r="E112" s="59" t="s">
        <v>1074</v>
      </c>
      <c r="F112" s="29"/>
      <c r="G112" s="29"/>
      <c r="H112" s="60"/>
      <c r="I112" s="29"/>
      <c r="J112" s="60"/>
      <c r="K112" s="29"/>
      <c r="L112" s="29"/>
      <c r="M112" s="12"/>
      <c r="N112" s="2"/>
      <c r="O112" s="2"/>
      <c r="P112" s="2"/>
      <c r="Q112" s="2"/>
    </row>
    <row r="113" thickTop="1">
      <c r="A113" s="9"/>
      <c r="B113" s="49">
        <v>24</v>
      </c>
      <c r="C113" s="50" t="s">
        <v>1075</v>
      </c>
      <c r="D113" s="50" t="s">
        <v>7</v>
      </c>
      <c r="E113" s="50" t="s">
        <v>1076</v>
      </c>
      <c r="F113" s="50" t="s">
        <v>7</v>
      </c>
      <c r="G113" s="51" t="s">
        <v>162</v>
      </c>
      <c r="H113" s="61">
        <v>2</v>
      </c>
      <c r="I113" s="35">
        <f>ROUND(0,2)</f>
        <v>0</v>
      </c>
      <c r="J113" s="62">
        <f>ROUND(I113*H113,2)</f>
        <v>0</v>
      </c>
      <c r="K113" s="63">
        <v>0.20999999999999999</v>
      </c>
      <c r="L113" s="64">
        <f>IF(ISNUMBER(K113),ROUND(J113*(K113+1),2),0)</f>
        <v>0</v>
      </c>
      <c r="M113" s="12"/>
      <c r="N113" s="2"/>
      <c r="O113" s="2"/>
      <c r="P113" s="2"/>
      <c r="Q113" s="41">
        <f>IF(ISNUMBER(K113),IF(H113&gt;0,IF(I113&gt;0,J113,0),0),0)</f>
        <v>0</v>
      </c>
      <c r="R113" s="33">
        <f>IF(ISNUMBER(K113)=FALSE,J113,0)</f>
        <v>0</v>
      </c>
    </row>
    <row r="114">
      <c r="A114" s="9"/>
      <c r="B114" s="56" t="s">
        <v>130</v>
      </c>
      <c r="C114" s="1"/>
      <c r="D114" s="1"/>
      <c r="E114" s="57" t="s">
        <v>1077</v>
      </c>
      <c r="F114" s="1"/>
      <c r="G114" s="1"/>
      <c r="H114" s="48"/>
      <c r="I114" s="1"/>
      <c r="J114" s="48"/>
      <c r="K114" s="1"/>
      <c r="L114" s="1"/>
      <c r="M114" s="12"/>
      <c r="N114" s="2"/>
      <c r="O114" s="2"/>
      <c r="P114" s="2"/>
      <c r="Q114" s="2"/>
    </row>
    <row r="115" thickBot="1">
      <c r="A115" s="9"/>
      <c r="B115" s="58" t="s">
        <v>132</v>
      </c>
      <c r="C115" s="29"/>
      <c r="D115" s="29"/>
      <c r="E115" s="59" t="s">
        <v>1078</v>
      </c>
      <c r="F115" s="29"/>
      <c r="G115" s="29"/>
      <c r="H115" s="60"/>
      <c r="I115" s="29"/>
      <c r="J115" s="60"/>
      <c r="K115" s="29"/>
      <c r="L115" s="29"/>
      <c r="M115" s="12"/>
      <c r="N115" s="2"/>
      <c r="O115" s="2"/>
      <c r="P115" s="2"/>
      <c r="Q115" s="2"/>
    </row>
    <row r="116" thickTop="1" thickBot="1" ht="25" customHeight="1">
      <c r="A116" s="9"/>
      <c r="B116" s="1"/>
      <c r="C116" s="65">
        <v>7</v>
      </c>
      <c r="D116" s="1"/>
      <c r="E116" s="66" t="s">
        <v>688</v>
      </c>
      <c r="F116" s="1"/>
      <c r="G116" s="67" t="s">
        <v>152</v>
      </c>
      <c r="H116" s="68">
        <f>J107+J110+J113</f>
        <v>0</v>
      </c>
      <c r="I116" s="67" t="s">
        <v>153</v>
      </c>
      <c r="J116" s="69">
        <f>(L116-H116)</f>
        <v>0</v>
      </c>
      <c r="K116" s="67" t="s">
        <v>154</v>
      </c>
      <c r="L116" s="70">
        <f>L107+L110+L113</f>
        <v>0</v>
      </c>
      <c r="M116" s="12"/>
      <c r="N116" s="2"/>
      <c r="O116" s="2"/>
      <c r="P116" s="2"/>
      <c r="Q116" s="41">
        <f>0+Q107+Q110+Q113</f>
        <v>0</v>
      </c>
      <c r="R116" s="33">
        <f>0+R107+R110+R113</f>
        <v>0</v>
      </c>
      <c r="S116" s="71">
        <f>Q116*(1+J116)+R116</f>
        <v>0</v>
      </c>
    </row>
    <row r="117" thickTop="1" thickBot="1" ht="25" customHeight="1">
      <c r="A117" s="9"/>
      <c r="B117" s="72"/>
      <c r="C117" s="72"/>
      <c r="D117" s="72"/>
      <c r="E117" s="73"/>
      <c r="F117" s="72"/>
      <c r="G117" s="74" t="s">
        <v>155</v>
      </c>
      <c r="H117" s="75">
        <f>J107+J110+J113</f>
        <v>0</v>
      </c>
      <c r="I117" s="74" t="s">
        <v>156</v>
      </c>
      <c r="J117" s="76">
        <f>0+J116</f>
        <v>0</v>
      </c>
      <c r="K117" s="74" t="s">
        <v>157</v>
      </c>
      <c r="L117" s="77">
        <f>L107+L110+L113</f>
        <v>0</v>
      </c>
      <c r="M117" s="12"/>
      <c r="N117" s="2"/>
      <c r="O117" s="2"/>
      <c r="P117" s="2"/>
      <c r="Q117" s="2"/>
    </row>
    <row r="118" ht="40" customHeight="1">
      <c r="A118" s="9"/>
      <c r="B118" s="82" t="s">
        <v>336</v>
      </c>
      <c r="C118" s="1"/>
      <c r="D118" s="1"/>
      <c r="E118" s="1"/>
      <c r="F118" s="1"/>
      <c r="G118" s="1"/>
      <c r="H118" s="48"/>
      <c r="I118" s="1"/>
      <c r="J118" s="48"/>
      <c r="K118" s="1"/>
      <c r="L118" s="1"/>
      <c r="M118" s="12"/>
      <c r="N118" s="2"/>
      <c r="O118" s="2"/>
      <c r="P118" s="2"/>
      <c r="Q118" s="2"/>
    </row>
    <row r="119">
      <c r="A119" s="9"/>
      <c r="B119" s="49">
        <v>25</v>
      </c>
      <c r="C119" s="50" t="s">
        <v>910</v>
      </c>
      <c r="D119" s="50" t="s">
        <v>7</v>
      </c>
      <c r="E119" s="50" t="s">
        <v>911</v>
      </c>
      <c r="F119" s="50" t="s">
        <v>7</v>
      </c>
      <c r="G119" s="51" t="s">
        <v>227</v>
      </c>
      <c r="H119" s="52">
        <v>42.700000000000003</v>
      </c>
      <c r="I119" s="24">
        <f>ROUND(0,2)</f>
        <v>0</v>
      </c>
      <c r="J119" s="53">
        <f>ROUND(I119*H119,2)</f>
        <v>0</v>
      </c>
      <c r="K119" s="54">
        <v>0.20999999999999999</v>
      </c>
      <c r="L119" s="55">
        <f>IF(ISNUMBER(K119),ROUND(J119*(K119+1),2),0)</f>
        <v>0</v>
      </c>
      <c r="M119" s="12"/>
      <c r="N119" s="2"/>
      <c r="O119" s="2"/>
      <c r="P119" s="2"/>
      <c r="Q119" s="41">
        <f>IF(ISNUMBER(K119),IF(H119&gt;0,IF(I119&gt;0,J119,0),0),0)</f>
        <v>0</v>
      </c>
      <c r="R119" s="33">
        <f>IF(ISNUMBER(K119)=FALSE,J119,0)</f>
        <v>0</v>
      </c>
    </row>
    <row r="120">
      <c r="A120" s="9"/>
      <c r="B120" s="56" t="s">
        <v>130</v>
      </c>
      <c r="C120" s="1"/>
      <c r="D120" s="1"/>
      <c r="E120" s="57" t="s">
        <v>1079</v>
      </c>
      <c r="F120" s="1"/>
      <c r="G120" s="1"/>
      <c r="H120" s="48"/>
      <c r="I120" s="1"/>
      <c r="J120" s="48"/>
      <c r="K120" s="1"/>
      <c r="L120" s="1"/>
      <c r="M120" s="12"/>
      <c r="N120" s="2"/>
      <c r="O120" s="2"/>
      <c r="P120" s="2"/>
      <c r="Q120" s="2"/>
    </row>
    <row r="121" thickBot="1">
      <c r="A121" s="9"/>
      <c r="B121" s="58" t="s">
        <v>132</v>
      </c>
      <c r="C121" s="29"/>
      <c r="D121" s="29"/>
      <c r="E121" s="59" t="s">
        <v>1080</v>
      </c>
      <c r="F121" s="29"/>
      <c r="G121" s="29"/>
      <c r="H121" s="60"/>
      <c r="I121" s="29"/>
      <c r="J121" s="60"/>
      <c r="K121" s="29"/>
      <c r="L121" s="29"/>
      <c r="M121" s="12"/>
      <c r="N121" s="2"/>
      <c r="O121" s="2"/>
      <c r="P121" s="2"/>
      <c r="Q121" s="2"/>
    </row>
    <row r="122" thickTop="1">
      <c r="A122" s="9"/>
      <c r="B122" s="49">
        <v>26</v>
      </c>
      <c r="C122" s="50" t="s">
        <v>1081</v>
      </c>
      <c r="D122" s="50" t="s">
        <v>7</v>
      </c>
      <c r="E122" s="50" t="s">
        <v>1082</v>
      </c>
      <c r="F122" s="50" t="s">
        <v>7</v>
      </c>
      <c r="G122" s="51" t="s">
        <v>227</v>
      </c>
      <c r="H122" s="61">
        <v>11.199999999999999</v>
      </c>
      <c r="I122" s="35">
        <f>ROUND(0,2)</f>
        <v>0</v>
      </c>
      <c r="J122" s="62">
        <f>ROUND(I122*H122,2)</f>
        <v>0</v>
      </c>
      <c r="K122" s="63">
        <v>0.20999999999999999</v>
      </c>
      <c r="L122" s="64">
        <f>IF(ISNUMBER(K122),ROUND(J122*(K122+1),2),0)</f>
        <v>0</v>
      </c>
      <c r="M122" s="12"/>
      <c r="N122" s="2"/>
      <c r="O122" s="2"/>
      <c r="P122" s="2"/>
      <c r="Q122" s="41">
        <f>IF(ISNUMBER(K122),IF(H122&gt;0,IF(I122&gt;0,J122,0),0),0)</f>
        <v>0</v>
      </c>
      <c r="R122" s="33">
        <f>IF(ISNUMBER(K122)=FALSE,J122,0)</f>
        <v>0</v>
      </c>
    </row>
    <row r="123">
      <c r="A123" s="9"/>
      <c r="B123" s="56" t="s">
        <v>130</v>
      </c>
      <c r="C123" s="1"/>
      <c r="D123" s="1"/>
      <c r="E123" s="57" t="s">
        <v>1083</v>
      </c>
      <c r="F123" s="1"/>
      <c r="G123" s="1"/>
      <c r="H123" s="48"/>
      <c r="I123" s="1"/>
      <c r="J123" s="48"/>
      <c r="K123" s="1"/>
      <c r="L123" s="1"/>
      <c r="M123" s="12"/>
      <c r="N123" s="2"/>
      <c r="O123" s="2"/>
      <c r="P123" s="2"/>
      <c r="Q123" s="2"/>
    </row>
    <row r="124" thickBot="1">
      <c r="A124" s="9"/>
      <c r="B124" s="58" t="s">
        <v>132</v>
      </c>
      <c r="C124" s="29"/>
      <c r="D124" s="29"/>
      <c r="E124" s="59" t="s">
        <v>1084</v>
      </c>
      <c r="F124" s="29"/>
      <c r="G124" s="29"/>
      <c r="H124" s="60"/>
      <c r="I124" s="29"/>
      <c r="J124" s="60"/>
      <c r="K124" s="29"/>
      <c r="L124" s="29"/>
      <c r="M124" s="12"/>
      <c r="N124" s="2"/>
      <c r="O124" s="2"/>
      <c r="P124" s="2"/>
      <c r="Q124" s="2"/>
    </row>
    <row r="125" thickTop="1">
      <c r="A125" s="9"/>
      <c r="B125" s="49">
        <v>27</v>
      </c>
      <c r="C125" s="50" t="s">
        <v>914</v>
      </c>
      <c r="D125" s="50" t="s">
        <v>7</v>
      </c>
      <c r="E125" s="50" t="s">
        <v>915</v>
      </c>
      <c r="F125" s="50" t="s">
        <v>7</v>
      </c>
      <c r="G125" s="51" t="s">
        <v>227</v>
      </c>
      <c r="H125" s="61">
        <v>294.60000000000002</v>
      </c>
      <c r="I125" s="35">
        <f>ROUND(0,2)</f>
        <v>0</v>
      </c>
      <c r="J125" s="62">
        <f>ROUND(I125*H125,2)</f>
        <v>0</v>
      </c>
      <c r="K125" s="63">
        <v>0.20999999999999999</v>
      </c>
      <c r="L125" s="64">
        <f>IF(ISNUMBER(K125),ROUND(J125*(K125+1),2),0)</f>
        <v>0</v>
      </c>
      <c r="M125" s="12"/>
      <c r="N125" s="2"/>
      <c r="O125" s="2"/>
      <c r="P125" s="2"/>
      <c r="Q125" s="41">
        <f>IF(ISNUMBER(K125),IF(H125&gt;0,IF(I125&gt;0,J125,0),0),0)</f>
        <v>0</v>
      </c>
      <c r="R125" s="33">
        <f>IF(ISNUMBER(K125)=FALSE,J125,0)</f>
        <v>0</v>
      </c>
    </row>
    <row r="126">
      <c r="A126" s="9"/>
      <c r="B126" s="56" t="s">
        <v>130</v>
      </c>
      <c r="C126" s="1"/>
      <c r="D126" s="1"/>
      <c r="E126" s="57" t="s">
        <v>1085</v>
      </c>
      <c r="F126" s="1"/>
      <c r="G126" s="1"/>
      <c r="H126" s="48"/>
      <c r="I126" s="1"/>
      <c r="J126" s="48"/>
      <c r="K126" s="1"/>
      <c r="L126" s="1"/>
      <c r="M126" s="12"/>
      <c r="N126" s="2"/>
      <c r="O126" s="2"/>
      <c r="P126" s="2"/>
      <c r="Q126" s="2"/>
    </row>
    <row r="127" thickBot="1">
      <c r="A127" s="9"/>
      <c r="B127" s="58" t="s">
        <v>132</v>
      </c>
      <c r="C127" s="29"/>
      <c r="D127" s="29"/>
      <c r="E127" s="59" t="s">
        <v>1086</v>
      </c>
      <c r="F127" s="29"/>
      <c r="G127" s="29"/>
      <c r="H127" s="60"/>
      <c r="I127" s="29"/>
      <c r="J127" s="60"/>
      <c r="K127" s="29"/>
      <c r="L127" s="29"/>
      <c r="M127" s="12"/>
      <c r="N127" s="2"/>
      <c r="O127" s="2"/>
      <c r="P127" s="2"/>
      <c r="Q127" s="2"/>
    </row>
    <row r="128" thickTop="1">
      <c r="A128" s="9"/>
      <c r="B128" s="49">
        <v>28</v>
      </c>
      <c r="C128" s="50" t="s">
        <v>918</v>
      </c>
      <c r="D128" s="50" t="s">
        <v>7</v>
      </c>
      <c r="E128" s="50" t="s">
        <v>919</v>
      </c>
      <c r="F128" s="50" t="s">
        <v>7</v>
      </c>
      <c r="G128" s="51" t="s">
        <v>227</v>
      </c>
      <c r="H128" s="61">
        <v>353.80000000000001</v>
      </c>
      <c r="I128" s="35">
        <f>ROUND(0,2)</f>
        <v>0</v>
      </c>
      <c r="J128" s="62">
        <f>ROUND(I128*H128,2)</f>
        <v>0</v>
      </c>
      <c r="K128" s="63">
        <v>0.20999999999999999</v>
      </c>
      <c r="L128" s="64">
        <f>IF(ISNUMBER(K128),ROUND(J128*(K128+1),2),0)</f>
        <v>0</v>
      </c>
      <c r="M128" s="12"/>
      <c r="N128" s="2"/>
      <c r="O128" s="2"/>
      <c r="P128" s="2"/>
      <c r="Q128" s="41">
        <f>IF(ISNUMBER(K128),IF(H128&gt;0,IF(I128&gt;0,J128,0),0),0)</f>
        <v>0</v>
      </c>
      <c r="R128" s="33">
        <f>IF(ISNUMBER(K128)=FALSE,J128,0)</f>
        <v>0</v>
      </c>
    </row>
    <row r="129">
      <c r="A129" s="9"/>
      <c r="B129" s="56" t="s">
        <v>130</v>
      </c>
      <c r="C129" s="1"/>
      <c r="D129" s="1"/>
      <c r="E129" s="57" t="s">
        <v>1087</v>
      </c>
      <c r="F129" s="1"/>
      <c r="G129" s="1"/>
      <c r="H129" s="48"/>
      <c r="I129" s="1"/>
      <c r="J129" s="48"/>
      <c r="K129" s="1"/>
      <c r="L129" s="1"/>
      <c r="M129" s="12"/>
      <c r="N129" s="2"/>
      <c r="O129" s="2"/>
      <c r="P129" s="2"/>
      <c r="Q129" s="2"/>
    </row>
    <row r="130" thickBot="1">
      <c r="A130" s="9"/>
      <c r="B130" s="58" t="s">
        <v>132</v>
      </c>
      <c r="C130" s="29"/>
      <c r="D130" s="29"/>
      <c r="E130" s="59" t="s">
        <v>1088</v>
      </c>
      <c r="F130" s="29"/>
      <c r="G130" s="29"/>
      <c r="H130" s="60"/>
      <c r="I130" s="29"/>
      <c r="J130" s="60"/>
      <c r="K130" s="29"/>
      <c r="L130" s="29"/>
      <c r="M130" s="12"/>
      <c r="N130" s="2"/>
      <c r="O130" s="2"/>
      <c r="P130" s="2"/>
      <c r="Q130" s="2"/>
    </row>
    <row r="131" thickTop="1">
      <c r="A131" s="9"/>
      <c r="B131" s="49">
        <v>29</v>
      </c>
      <c r="C131" s="50" t="s">
        <v>1089</v>
      </c>
      <c r="D131" s="50" t="s">
        <v>7</v>
      </c>
      <c r="E131" s="50" t="s">
        <v>1090</v>
      </c>
      <c r="F131" s="50" t="s">
        <v>7</v>
      </c>
      <c r="G131" s="51" t="s">
        <v>227</v>
      </c>
      <c r="H131" s="61">
        <v>7.6500000000000004</v>
      </c>
      <c r="I131" s="35">
        <f>ROUND(0,2)</f>
        <v>0</v>
      </c>
      <c r="J131" s="62">
        <f>ROUND(I131*H131,2)</f>
        <v>0</v>
      </c>
      <c r="K131" s="63">
        <v>0.20999999999999999</v>
      </c>
      <c r="L131" s="64">
        <f>IF(ISNUMBER(K131),ROUND(J131*(K131+1),2),0)</f>
        <v>0</v>
      </c>
      <c r="M131" s="12"/>
      <c r="N131" s="2"/>
      <c r="O131" s="2"/>
      <c r="P131" s="2"/>
      <c r="Q131" s="41">
        <f>IF(ISNUMBER(K131),IF(H131&gt;0,IF(I131&gt;0,J131,0),0),0)</f>
        <v>0</v>
      </c>
      <c r="R131" s="33">
        <f>IF(ISNUMBER(K131)=FALSE,J131,0)</f>
        <v>0</v>
      </c>
    </row>
    <row r="132">
      <c r="A132" s="9"/>
      <c r="B132" s="56" t="s">
        <v>130</v>
      </c>
      <c r="C132" s="1"/>
      <c r="D132" s="1"/>
      <c r="E132" s="57" t="s">
        <v>1091</v>
      </c>
      <c r="F132" s="1"/>
      <c r="G132" s="1"/>
      <c r="H132" s="48"/>
      <c r="I132" s="1"/>
      <c r="J132" s="48"/>
      <c r="K132" s="1"/>
      <c r="L132" s="1"/>
      <c r="M132" s="12"/>
      <c r="N132" s="2"/>
      <c r="O132" s="2"/>
      <c r="P132" s="2"/>
      <c r="Q132" s="2"/>
    </row>
    <row r="133" thickBot="1">
      <c r="A133" s="9"/>
      <c r="B133" s="58" t="s">
        <v>132</v>
      </c>
      <c r="C133" s="29"/>
      <c r="D133" s="29"/>
      <c r="E133" s="59" t="s">
        <v>1092</v>
      </c>
      <c r="F133" s="29"/>
      <c r="G133" s="29"/>
      <c r="H133" s="60"/>
      <c r="I133" s="29"/>
      <c r="J133" s="60"/>
      <c r="K133" s="29"/>
      <c r="L133" s="29"/>
      <c r="M133" s="12"/>
      <c r="N133" s="2"/>
      <c r="O133" s="2"/>
      <c r="P133" s="2"/>
      <c r="Q133" s="2"/>
    </row>
    <row r="134" thickTop="1">
      <c r="A134" s="9"/>
      <c r="B134" s="49">
        <v>30</v>
      </c>
      <c r="C134" s="50" t="s">
        <v>1093</v>
      </c>
      <c r="D134" s="50" t="s">
        <v>7</v>
      </c>
      <c r="E134" s="50" t="s">
        <v>1094</v>
      </c>
      <c r="F134" s="50" t="s">
        <v>7</v>
      </c>
      <c r="G134" s="51" t="s">
        <v>227</v>
      </c>
      <c r="H134" s="61">
        <v>69.450000000000003</v>
      </c>
      <c r="I134" s="35">
        <f>ROUND(0,2)</f>
        <v>0</v>
      </c>
      <c r="J134" s="62">
        <f>ROUND(I134*H134,2)</f>
        <v>0</v>
      </c>
      <c r="K134" s="63">
        <v>0.20999999999999999</v>
      </c>
      <c r="L134" s="64">
        <f>IF(ISNUMBER(K134),ROUND(J134*(K134+1),2),0)</f>
        <v>0</v>
      </c>
      <c r="M134" s="12"/>
      <c r="N134" s="2"/>
      <c r="O134" s="2"/>
      <c r="P134" s="2"/>
      <c r="Q134" s="41">
        <f>IF(ISNUMBER(K134),IF(H134&gt;0,IF(I134&gt;0,J134,0),0),0)</f>
        <v>0</v>
      </c>
      <c r="R134" s="33">
        <f>IF(ISNUMBER(K134)=FALSE,J134,0)</f>
        <v>0</v>
      </c>
    </row>
    <row r="135">
      <c r="A135" s="9"/>
      <c r="B135" s="56" t="s">
        <v>130</v>
      </c>
      <c r="C135" s="1"/>
      <c r="D135" s="1"/>
      <c r="E135" s="57" t="s">
        <v>1095</v>
      </c>
      <c r="F135" s="1"/>
      <c r="G135" s="1"/>
      <c r="H135" s="48"/>
      <c r="I135" s="1"/>
      <c r="J135" s="48"/>
      <c r="K135" s="1"/>
      <c r="L135" s="1"/>
      <c r="M135" s="12"/>
      <c r="N135" s="2"/>
      <c r="O135" s="2"/>
      <c r="P135" s="2"/>
      <c r="Q135" s="2"/>
    </row>
    <row r="136" thickBot="1">
      <c r="A136" s="9"/>
      <c r="B136" s="58" t="s">
        <v>132</v>
      </c>
      <c r="C136" s="29"/>
      <c r="D136" s="29"/>
      <c r="E136" s="59" t="s">
        <v>1096</v>
      </c>
      <c r="F136" s="29"/>
      <c r="G136" s="29"/>
      <c r="H136" s="60"/>
      <c r="I136" s="29"/>
      <c r="J136" s="60"/>
      <c r="K136" s="29"/>
      <c r="L136" s="29"/>
      <c r="M136" s="12"/>
      <c r="N136" s="2"/>
      <c r="O136" s="2"/>
      <c r="P136" s="2"/>
      <c r="Q136" s="2"/>
    </row>
    <row r="137" thickTop="1">
      <c r="A137" s="9"/>
      <c r="B137" s="49">
        <v>31</v>
      </c>
      <c r="C137" s="50" t="s">
        <v>1097</v>
      </c>
      <c r="D137" s="50" t="s">
        <v>7</v>
      </c>
      <c r="E137" s="50" t="s">
        <v>1098</v>
      </c>
      <c r="F137" s="50" t="s">
        <v>7</v>
      </c>
      <c r="G137" s="51" t="s">
        <v>227</v>
      </c>
      <c r="H137" s="61">
        <v>7.2000000000000002</v>
      </c>
      <c r="I137" s="35">
        <f>ROUND(0,2)</f>
        <v>0</v>
      </c>
      <c r="J137" s="62">
        <f>ROUND(I137*H137,2)</f>
        <v>0</v>
      </c>
      <c r="K137" s="63">
        <v>0.20999999999999999</v>
      </c>
      <c r="L137" s="64">
        <f>IF(ISNUMBER(K137),ROUND(J137*(K137+1),2),0)</f>
        <v>0</v>
      </c>
      <c r="M137" s="12"/>
      <c r="N137" s="2"/>
      <c r="O137" s="2"/>
      <c r="P137" s="2"/>
      <c r="Q137" s="41">
        <f>IF(ISNUMBER(K137),IF(H137&gt;0,IF(I137&gt;0,J137,0),0),0)</f>
        <v>0</v>
      </c>
      <c r="R137" s="33">
        <f>IF(ISNUMBER(K137)=FALSE,J137,0)</f>
        <v>0</v>
      </c>
    </row>
    <row r="138">
      <c r="A138" s="9"/>
      <c r="B138" s="56" t="s">
        <v>130</v>
      </c>
      <c r="C138" s="1"/>
      <c r="D138" s="1"/>
      <c r="E138" s="57" t="s">
        <v>1099</v>
      </c>
      <c r="F138" s="1"/>
      <c r="G138" s="1"/>
      <c r="H138" s="48"/>
      <c r="I138" s="1"/>
      <c r="J138" s="48"/>
      <c r="K138" s="1"/>
      <c r="L138" s="1"/>
      <c r="M138" s="12"/>
      <c r="N138" s="2"/>
      <c r="O138" s="2"/>
      <c r="P138" s="2"/>
      <c r="Q138" s="2"/>
    </row>
    <row r="139" thickBot="1">
      <c r="A139" s="9"/>
      <c r="B139" s="58" t="s">
        <v>132</v>
      </c>
      <c r="C139" s="29"/>
      <c r="D139" s="29"/>
      <c r="E139" s="59" t="s">
        <v>1100</v>
      </c>
      <c r="F139" s="29"/>
      <c r="G139" s="29"/>
      <c r="H139" s="60"/>
      <c r="I139" s="29"/>
      <c r="J139" s="60"/>
      <c r="K139" s="29"/>
      <c r="L139" s="29"/>
      <c r="M139" s="12"/>
      <c r="N139" s="2"/>
      <c r="O139" s="2"/>
      <c r="P139" s="2"/>
      <c r="Q139" s="2"/>
    </row>
    <row r="140" thickTop="1">
      <c r="A140" s="9"/>
      <c r="B140" s="49">
        <v>32</v>
      </c>
      <c r="C140" s="50" t="s">
        <v>1101</v>
      </c>
      <c r="D140" s="50" t="s">
        <v>7</v>
      </c>
      <c r="E140" s="50" t="s">
        <v>1102</v>
      </c>
      <c r="F140" s="50" t="s">
        <v>7</v>
      </c>
      <c r="G140" s="51" t="s">
        <v>227</v>
      </c>
      <c r="H140" s="61">
        <v>7.6500000000000004</v>
      </c>
      <c r="I140" s="35">
        <f>ROUND(0,2)</f>
        <v>0</v>
      </c>
      <c r="J140" s="62">
        <f>ROUND(I140*H140,2)</f>
        <v>0</v>
      </c>
      <c r="K140" s="63">
        <v>0.20999999999999999</v>
      </c>
      <c r="L140" s="64">
        <f>IF(ISNUMBER(K140),ROUND(J140*(K140+1),2),0)</f>
        <v>0</v>
      </c>
      <c r="M140" s="12"/>
      <c r="N140" s="2"/>
      <c r="O140" s="2"/>
      <c r="P140" s="2"/>
      <c r="Q140" s="41">
        <f>IF(ISNUMBER(K140),IF(H140&gt;0,IF(I140&gt;0,J140,0),0),0)</f>
        <v>0</v>
      </c>
      <c r="R140" s="33">
        <f>IF(ISNUMBER(K140)=FALSE,J140,0)</f>
        <v>0</v>
      </c>
    </row>
    <row r="141">
      <c r="A141" s="9"/>
      <c r="B141" s="56" t="s">
        <v>130</v>
      </c>
      <c r="C141" s="1"/>
      <c r="D141" s="1"/>
      <c r="E141" s="57" t="s">
        <v>7</v>
      </c>
      <c r="F141" s="1"/>
      <c r="G141" s="1"/>
      <c r="H141" s="48"/>
      <c r="I141" s="1"/>
      <c r="J141" s="48"/>
      <c r="K141" s="1"/>
      <c r="L141" s="1"/>
      <c r="M141" s="12"/>
      <c r="N141" s="2"/>
      <c r="O141" s="2"/>
      <c r="P141" s="2"/>
      <c r="Q141" s="2"/>
    </row>
    <row r="142" thickBot="1">
      <c r="A142" s="9"/>
      <c r="B142" s="58" t="s">
        <v>132</v>
      </c>
      <c r="C142" s="29"/>
      <c r="D142" s="29"/>
      <c r="E142" s="59" t="s">
        <v>1103</v>
      </c>
      <c r="F142" s="29"/>
      <c r="G142" s="29"/>
      <c r="H142" s="60"/>
      <c r="I142" s="29"/>
      <c r="J142" s="60"/>
      <c r="K142" s="29"/>
      <c r="L142" s="29"/>
      <c r="M142" s="12"/>
      <c r="N142" s="2"/>
      <c r="O142" s="2"/>
      <c r="P142" s="2"/>
      <c r="Q142" s="2"/>
    </row>
    <row r="143" thickTop="1">
      <c r="A143" s="9"/>
      <c r="B143" s="49">
        <v>33</v>
      </c>
      <c r="C143" s="50" t="s">
        <v>1104</v>
      </c>
      <c r="D143" s="50" t="s">
        <v>7</v>
      </c>
      <c r="E143" s="50" t="s">
        <v>1105</v>
      </c>
      <c r="F143" s="50" t="s">
        <v>7</v>
      </c>
      <c r="G143" s="51" t="s">
        <v>227</v>
      </c>
      <c r="H143" s="61">
        <v>69.450000000000003</v>
      </c>
      <c r="I143" s="35">
        <f>ROUND(0,2)</f>
        <v>0</v>
      </c>
      <c r="J143" s="62">
        <f>ROUND(I143*H143,2)</f>
        <v>0</v>
      </c>
      <c r="K143" s="63">
        <v>0.20999999999999999</v>
      </c>
      <c r="L143" s="64">
        <f>IF(ISNUMBER(K143),ROUND(J143*(K143+1),2),0)</f>
        <v>0</v>
      </c>
      <c r="M143" s="12"/>
      <c r="N143" s="2"/>
      <c r="O143" s="2"/>
      <c r="P143" s="2"/>
      <c r="Q143" s="41">
        <f>IF(ISNUMBER(K143),IF(H143&gt;0,IF(I143&gt;0,J143,0),0),0)</f>
        <v>0</v>
      </c>
      <c r="R143" s="33">
        <f>IF(ISNUMBER(K143)=FALSE,J143,0)</f>
        <v>0</v>
      </c>
    </row>
    <row r="144">
      <c r="A144" s="9"/>
      <c r="B144" s="56" t="s">
        <v>130</v>
      </c>
      <c r="C144" s="1"/>
      <c r="D144" s="1"/>
      <c r="E144" s="57" t="s">
        <v>7</v>
      </c>
      <c r="F144" s="1"/>
      <c r="G144" s="1"/>
      <c r="H144" s="48"/>
      <c r="I144" s="1"/>
      <c r="J144" s="48"/>
      <c r="K144" s="1"/>
      <c r="L144" s="1"/>
      <c r="M144" s="12"/>
      <c r="N144" s="2"/>
      <c r="O144" s="2"/>
      <c r="P144" s="2"/>
      <c r="Q144" s="2"/>
    </row>
    <row r="145" thickBot="1">
      <c r="A145" s="9"/>
      <c r="B145" s="58" t="s">
        <v>132</v>
      </c>
      <c r="C145" s="29"/>
      <c r="D145" s="29"/>
      <c r="E145" s="59" t="s">
        <v>1106</v>
      </c>
      <c r="F145" s="29"/>
      <c r="G145" s="29"/>
      <c r="H145" s="60"/>
      <c r="I145" s="29"/>
      <c r="J145" s="60"/>
      <c r="K145" s="29"/>
      <c r="L145" s="29"/>
      <c r="M145" s="12"/>
      <c r="N145" s="2"/>
      <c r="O145" s="2"/>
      <c r="P145" s="2"/>
      <c r="Q145" s="2"/>
    </row>
    <row r="146" thickTop="1">
      <c r="A146" s="9"/>
      <c r="B146" s="49">
        <v>34</v>
      </c>
      <c r="C146" s="50" t="s">
        <v>1107</v>
      </c>
      <c r="D146" s="50" t="s">
        <v>7</v>
      </c>
      <c r="E146" s="50" t="s">
        <v>1108</v>
      </c>
      <c r="F146" s="50" t="s">
        <v>7</v>
      </c>
      <c r="G146" s="51" t="s">
        <v>227</v>
      </c>
      <c r="H146" s="61">
        <v>7.2000000000000002</v>
      </c>
      <c r="I146" s="35">
        <f>ROUND(0,2)</f>
        <v>0</v>
      </c>
      <c r="J146" s="62">
        <f>ROUND(I146*H146,2)</f>
        <v>0</v>
      </c>
      <c r="K146" s="63">
        <v>0.20999999999999999</v>
      </c>
      <c r="L146" s="64">
        <f>IF(ISNUMBER(K146),ROUND(J146*(K146+1),2),0)</f>
        <v>0</v>
      </c>
      <c r="M146" s="12"/>
      <c r="N146" s="2"/>
      <c r="O146" s="2"/>
      <c r="P146" s="2"/>
      <c r="Q146" s="41">
        <f>IF(ISNUMBER(K146),IF(H146&gt;0,IF(I146&gt;0,J146,0),0),0)</f>
        <v>0</v>
      </c>
      <c r="R146" s="33">
        <f>IF(ISNUMBER(K146)=FALSE,J146,0)</f>
        <v>0</v>
      </c>
    </row>
    <row r="147">
      <c r="A147" s="9"/>
      <c r="B147" s="56" t="s">
        <v>130</v>
      </c>
      <c r="C147" s="1"/>
      <c r="D147" s="1"/>
      <c r="E147" s="57" t="s">
        <v>7</v>
      </c>
      <c r="F147" s="1"/>
      <c r="G147" s="1"/>
      <c r="H147" s="48"/>
      <c r="I147" s="1"/>
      <c r="J147" s="48"/>
      <c r="K147" s="1"/>
      <c r="L147" s="1"/>
      <c r="M147" s="12"/>
      <c r="N147" s="2"/>
      <c r="O147" s="2"/>
      <c r="P147" s="2"/>
      <c r="Q147" s="2"/>
    </row>
    <row r="148" thickBot="1">
      <c r="A148" s="9"/>
      <c r="B148" s="58" t="s">
        <v>132</v>
      </c>
      <c r="C148" s="29"/>
      <c r="D148" s="29"/>
      <c r="E148" s="59" t="s">
        <v>1109</v>
      </c>
      <c r="F148" s="29"/>
      <c r="G148" s="29"/>
      <c r="H148" s="60"/>
      <c r="I148" s="29"/>
      <c r="J148" s="60"/>
      <c r="K148" s="29"/>
      <c r="L148" s="29"/>
      <c r="M148" s="12"/>
      <c r="N148" s="2"/>
      <c r="O148" s="2"/>
      <c r="P148" s="2"/>
      <c r="Q148" s="2"/>
    </row>
    <row r="149" thickTop="1">
      <c r="A149" s="9"/>
      <c r="B149" s="49">
        <v>35</v>
      </c>
      <c r="C149" s="50" t="s">
        <v>1110</v>
      </c>
      <c r="D149" s="50" t="s">
        <v>7</v>
      </c>
      <c r="E149" s="50" t="s">
        <v>1111</v>
      </c>
      <c r="F149" s="50" t="s">
        <v>7</v>
      </c>
      <c r="G149" s="51" t="s">
        <v>162</v>
      </c>
      <c r="H149" s="61">
        <v>1</v>
      </c>
      <c r="I149" s="35">
        <f>ROUND(0,2)</f>
        <v>0</v>
      </c>
      <c r="J149" s="62">
        <f>ROUND(I149*H149,2)</f>
        <v>0</v>
      </c>
      <c r="K149" s="63">
        <v>0.20999999999999999</v>
      </c>
      <c r="L149" s="64">
        <f>IF(ISNUMBER(K149),ROUND(J149*(K149+1),2),0)</f>
        <v>0</v>
      </c>
      <c r="M149" s="12"/>
      <c r="N149" s="2"/>
      <c r="O149" s="2"/>
      <c r="P149" s="2"/>
      <c r="Q149" s="41">
        <f>IF(ISNUMBER(K149),IF(H149&gt;0,IF(I149&gt;0,J149,0),0),0)</f>
        <v>0</v>
      </c>
      <c r="R149" s="33">
        <f>IF(ISNUMBER(K149)=FALSE,J149,0)</f>
        <v>0</v>
      </c>
    </row>
    <row r="150">
      <c r="A150" s="9"/>
      <c r="B150" s="56" t="s">
        <v>130</v>
      </c>
      <c r="C150" s="1"/>
      <c r="D150" s="1"/>
      <c r="E150" s="57" t="s">
        <v>1112</v>
      </c>
      <c r="F150" s="1"/>
      <c r="G150" s="1"/>
      <c r="H150" s="48"/>
      <c r="I150" s="1"/>
      <c r="J150" s="48"/>
      <c r="K150" s="1"/>
      <c r="L150" s="1"/>
      <c r="M150" s="12"/>
      <c r="N150" s="2"/>
      <c r="O150" s="2"/>
      <c r="P150" s="2"/>
      <c r="Q150" s="2"/>
    </row>
    <row r="151" thickBot="1">
      <c r="A151" s="9"/>
      <c r="B151" s="58" t="s">
        <v>132</v>
      </c>
      <c r="C151" s="29"/>
      <c r="D151" s="29"/>
      <c r="E151" s="59" t="s">
        <v>1038</v>
      </c>
      <c r="F151" s="29"/>
      <c r="G151" s="29"/>
      <c r="H151" s="60"/>
      <c r="I151" s="29"/>
      <c r="J151" s="60"/>
      <c r="K151" s="29"/>
      <c r="L151" s="29"/>
      <c r="M151" s="12"/>
      <c r="N151" s="2"/>
      <c r="O151" s="2"/>
      <c r="P151" s="2"/>
      <c r="Q151" s="2"/>
    </row>
    <row r="152" thickTop="1">
      <c r="A152" s="9"/>
      <c r="B152" s="49">
        <v>36</v>
      </c>
      <c r="C152" s="50" t="s">
        <v>960</v>
      </c>
      <c r="D152" s="50" t="s">
        <v>7</v>
      </c>
      <c r="E152" s="50" t="s">
        <v>961</v>
      </c>
      <c r="F152" s="50" t="s">
        <v>7</v>
      </c>
      <c r="G152" s="51" t="s">
        <v>227</v>
      </c>
      <c r="H152" s="61">
        <v>699.5</v>
      </c>
      <c r="I152" s="35">
        <f>ROUND(0,2)</f>
        <v>0</v>
      </c>
      <c r="J152" s="62">
        <f>ROUND(I152*H152,2)</f>
        <v>0</v>
      </c>
      <c r="K152" s="63">
        <v>0.20999999999999999</v>
      </c>
      <c r="L152" s="64">
        <f>IF(ISNUMBER(K152),ROUND(J152*(K152+1),2),0)</f>
        <v>0</v>
      </c>
      <c r="M152" s="12"/>
      <c r="N152" s="2"/>
      <c r="O152" s="2"/>
      <c r="P152" s="2"/>
      <c r="Q152" s="41">
        <f>IF(ISNUMBER(K152),IF(H152&gt;0,IF(I152&gt;0,J152,0),0),0)</f>
        <v>0</v>
      </c>
      <c r="R152" s="33">
        <f>IF(ISNUMBER(K152)=FALSE,J152,0)</f>
        <v>0</v>
      </c>
    </row>
    <row r="153">
      <c r="A153" s="9"/>
      <c r="B153" s="56" t="s">
        <v>130</v>
      </c>
      <c r="C153" s="1"/>
      <c r="D153" s="1"/>
      <c r="E153" s="57" t="s">
        <v>7</v>
      </c>
      <c r="F153" s="1"/>
      <c r="G153" s="1"/>
      <c r="H153" s="48"/>
      <c r="I153" s="1"/>
      <c r="J153" s="48"/>
      <c r="K153" s="1"/>
      <c r="L153" s="1"/>
      <c r="M153" s="12"/>
      <c r="N153" s="2"/>
      <c r="O153" s="2"/>
      <c r="P153" s="2"/>
      <c r="Q153" s="2"/>
    </row>
    <row r="154" thickBot="1">
      <c r="A154" s="9"/>
      <c r="B154" s="58" t="s">
        <v>132</v>
      </c>
      <c r="C154" s="29"/>
      <c r="D154" s="29"/>
      <c r="E154" s="59" t="s">
        <v>1113</v>
      </c>
      <c r="F154" s="29"/>
      <c r="G154" s="29"/>
      <c r="H154" s="60"/>
      <c r="I154" s="29"/>
      <c r="J154" s="60"/>
      <c r="K154" s="29"/>
      <c r="L154" s="29"/>
      <c r="M154" s="12"/>
      <c r="N154" s="2"/>
      <c r="O154" s="2"/>
      <c r="P154" s="2"/>
      <c r="Q154" s="2"/>
    </row>
    <row r="155" thickTop="1">
      <c r="A155" s="9"/>
      <c r="B155" s="49">
        <v>37</v>
      </c>
      <c r="C155" s="50" t="s">
        <v>963</v>
      </c>
      <c r="D155" s="50" t="s">
        <v>7</v>
      </c>
      <c r="E155" s="50" t="s">
        <v>964</v>
      </c>
      <c r="F155" s="50" t="s">
        <v>7</v>
      </c>
      <c r="G155" s="51" t="s">
        <v>227</v>
      </c>
      <c r="H155" s="61">
        <v>695</v>
      </c>
      <c r="I155" s="35">
        <f>ROUND(0,2)</f>
        <v>0</v>
      </c>
      <c r="J155" s="62">
        <f>ROUND(I155*H155,2)</f>
        <v>0</v>
      </c>
      <c r="K155" s="63">
        <v>0.20999999999999999</v>
      </c>
      <c r="L155" s="64">
        <f>IF(ISNUMBER(K155),ROUND(J155*(K155+1),2),0)</f>
        <v>0</v>
      </c>
      <c r="M155" s="12"/>
      <c r="N155" s="2"/>
      <c r="O155" s="2"/>
      <c r="P155" s="2"/>
      <c r="Q155" s="41">
        <f>IF(ISNUMBER(K155),IF(H155&gt;0,IF(I155&gt;0,J155,0),0),0)</f>
        <v>0</v>
      </c>
      <c r="R155" s="33">
        <f>IF(ISNUMBER(K155)=FALSE,J155,0)</f>
        <v>0</v>
      </c>
    </row>
    <row r="156">
      <c r="A156" s="9"/>
      <c r="B156" s="56" t="s">
        <v>130</v>
      </c>
      <c r="C156" s="1"/>
      <c r="D156" s="1"/>
      <c r="E156" s="57" t="s">
        <v>7</v>
      </c>
      <c r="F156" s="1"/>
      <c r="G156" s="1"/>
      <c r="H156" s="48"/>
      <c r="I156" s="1"/>
      <c r="J156" s="48"/>
      <c r="K156" s="1"/>
      <c r="L156" s="1"/>
      <c r="M156" s="12"/>
      <c r="N156" s="2"/>
      <c r="O156" s="2"/>
      <c r="P156" s="2"/>
      <c r="Q156" s="2"/>
    </row>
    <row r="157" thickBot="1">
      <c r="A157" s="9"/>
      <c r="B157" s="58" t="s">
        <v>132</v>
      </c>
      <c r="C157" s="29"/>
      <c r="D157" s="29"/>
      <c r="E157" s="59" t="s">
        <v>1114</v>
      </c>
      <c r="F157" s="29"/>
      <c r="G157" s="29"/>
      <c r="H157" s="60"/>
      <c r="I157" s="29"/>
      <c r="J157" s="60"/>
      <c r="K157" s="29"/>
      <c r="L157" s="29"/>
      <c r="M157" s="12"/>
      <c r="N157" s="2"/>
      <c r="O157" s="2"/>
      <c r="P157" s="2"/>
      <c r="Q157" s="2"/>
    </row>
    <row r="158" thickTop="1">
      <c r="A158" s="9"/>
      <c r="B158" s="49">
        <v>38</v>
      </c>
      <c r="C158" s="50" t="s">
        <v>1115</v>
      </c>
      <c r="D158" s="50" t="s">
        <v>7</v>
      </c>
      <c r="E158" s="50" t="s">
        <v>1116</v>
      </c>
      <c r="F158" s="50" t="s">
        <v>7</v>
      </c>
      <c r="G158" s="51" t="s">
        <v>162</v>
      </c>
      <c r="H158" s="61">
        <v>10</v>
      </c>
      <c r="I158" s="35">
        <f>ROUND(0,2)</f>
        <v>0</v>
      </c>
      <c r="J158" s="62">
        <f>ROUND(I158*H158,2)</f>
        <v>0</v>
      </c>
      <c r="K158" s="63">
        <v>0.20999999999999999</v>
      </c>
      <c r="L158" s="64">
        <f>IF(ISNUMBER(K158),ROUND(J158*(K158+1),2),0)</f>
        <v>0</v>
      </c>
      <c r="M158" s="12"/>
      <c r="N158" s="2"/>
      <c r="O158" s="2"/>
      <c r="P158" s="2"/>
      <c r="Q158" s="41">
        <f>IF(ISNUMBER(K158),IF(H158&gt;0,IF(I158&gt;0,J158,0),0),0)</f>
        <v>0</v>
      </c>
      <c r="R158" s="33">
        <f>IF(ISNUMBER(K158)=FALSE,J158,0)</f>
        <v>0</v>
      </c>
    </row>
    <row r="159">
      <c r="A159" s="9"/>
      <c r="B159" s="56" t="s">
        <v>130</v>
      </c>
      <c r="C159" s="1"/>
      <c r="D159" s="1"/>
      <c r="E159" s="57" t="s">
        <v>1117</v>
      </c>
      <c r="F159" s="1"/>
      <c r="G159" s="1"/>
      <c r="H159" s="48"/>
      <c r="I159" s="1"/>
      <c r="J159" s="48"/>
      <c r="K159" s="1"/>
      <c r="L159" s="1"/>
      <c r="M159" s="12"/>
      <c r="N159" s="2"/>
      <c r="O159" s="2"/>
      <c r="P159" s="2"/>
      <c r="Q159" s="2"/>
    </row>
    <row r="160" thickBot="1">
      <c r="A160" s="9"/>
      <c r="B160" s="58" t="s">
        <v>132</v>
      </c>
      <c r="C160" s="29"/>
      <c r="D160" s="29"/>
      <c r="E160" s="59" t="s">
        <v>1118</v>
      </c>
      <c r="F160" s="29"/>
      <c r="G160" s="29"/>
      <c r="H160" s="60"/>
      <c r="I160" s="29"/>
      <c r="J160" s="60"/>
      <c r="K160" s="29"/>
      <c r="L160" s="29"/>
      <c r="M160" s="12"/>
      <c r="N160" s="2"/>
      <c r="O160" s="2"/>
      <c r="P160" s="2"/>
      <c r="Q160" s="2"/>
    </row>
    <row r="161" thickTop="1">
      <c r="A161" s="9"/>
      <c r="B161" s="49">
        <v>39</v>
      </c>
      <c r="C161" s="50" t="s">
        <v>965</v>
      </c>
      <c r="D161" s="50" t="s">
        <v>7</v>
      </c>
      <c r="E161" s="50" t="s">
        <v>966</v>
      </c>
      <c r="F161" s="50" t="s">
        <v>7</v>
      </c>
      <c r="G161" s="51" t="s">
        <v>162</v>
      </c>
      <c r="H161" s="61">
        <v>10</v>
      </c>
      <c r="I161" s="35">
        <f>ROUND(0,2)</f>
        <v>0</v>
      </c>
      <c r="J161" s="62">
        <f>ROUND(I161*H161,2)</f>
        <v>0</v>
      </c>
      <c r="K161" s="63">
        <v>0.20999999999999999</v>
      </c>
      <c r="L161" s="64">
        <f>IF(ISNUMBER(K161),ROUND(J161*(K161+1),2),0)</f>
        <v>0</v>
      </c>
      <c r="M161" s="12"/>
      <c r="N161" s="2"/>
      <c r="O161" s="2"/>
      <c r="P161" s="2"/>
      <c r="Q161" s="41">
        <f>IF(ISNUMBER(K161),IF(H161&gt;0,IF(I161&gt;0,J161,0),0),0)</f>
        <v>0</v>
      </c>
      <c r="R161" s="33">
        <f>IF(ISNUMBER(K161)=FALSE,J161,0)</f>
        <v>0</v>
      </c>
    </row>
    <row r="162">
      <c r="A162" s="9"/>
      <c r="B162" s="56" t="s">
        <v>130</v>
      </c>
      <c r="C162" s="1"/>
      <c r="D162" s="1"/>
      <c r="E162" s="57" t="s">
        <v>7</v>
      </c>
      <c r="F162" s="1"/>
      <c r="G162" s="1"/>
      <c r="H162" s="48"/>
      <c r="I162" s="1"/>
      <c r="J162" s="48"/>
      <c r="K162" s="1"/>
      <c r="L162" s="1"/>
      <c r="M162" s="12"/>
      <c r="N162" s="2"/>
      <c r="O162" s="2"/>
      <c r="P162" s="2"/>
      <c r="Q162" s="2"/>
    </row>
    <row r="163" thickBot="1">
      <c r="A163" s="9"/>
      <c r="B163" s="58" t="s">
        <v>132</v>
      </c>
      <c r="C163" s="29"/>
      <c r="D163" s="29"/>
      <c r="E163" s="59" t="s">
        <v>1118</v>
      </c>
      <c r="F163" s="29"/>
      <c r="G163" s="29"/>
      <c r="H163" s="60"/>
      <c r="I163" s="29"/>
      <c r="J163" s="60"/>
      <c r="K163" s="29"/>
      <c r="L163" s="29"/>
      <c r="M163" s="12"/>
      <c r="N163" s="2"/>
      <c r="O163" s="2"/>
      <c r="P163" s="2"/>
      <c r="Q163" s="2"/>
    </row>
    <row r="164" thickTop="1">
      <c r="A164" s="9"/>
      <c r="B164" s="49">
        <v>40</v>
      </c>
      <c r="C164" s="50" t="s">
        <v>968</v>
      </c>
      <c r="D164" s="50" t="s">
        <v>7</v>
      </c>
      <c r="E164" s="50" t="s">
        <v>969</v>
      </c>
      <c r="F164" s="50" t="s">
        <v>7</v>
      </c>
      <c r="G164" s="51" t="s">
        <v>227</v>
      </c>
      <c r="H164" s="61">
        <v>671.79999999999995</v>
      </c>
      <c r="I164" s="35">
        <f>ROUND(0,2)</f>
        <v>0</v>
      </c>
      <c r="J164" s="62">
        <f>ROUND(I164*H164,2)</f>
        <v>0</v>
      </c>
      <c r="K164" s="63">
        <v>0.20999999999999999</v>
      </c>
      <c r="L164" s="64">
        <f>IF(ISNUMBER(K164),ROUND(J164*(K164+1),2),0)</f>
        <v>0</v>
      </c>
      <c r="M164" s="12"/>
      <c r="N164" s="2"/>
      <c r="O164" s="2"/>
      <c r="P164" s="2"/>
      <c r="Q164" s="41">
        <f>IF(ISNUMBER(K164),IF(H164&gt;0,IF(I164&gt;0,J164,0),0),0)</f>
        <v>0</v>
      </c>
      <c r="R164" s="33">
        <f>IF(ISNUMBER(K164)=FALSE,J164,0)</f>
        <v>0</v>
      </c>
    </row>
    <row r="165">
      <c r="A165" s="9"/>
      <c r="B165" s="56" t="s">
        <v>130</v>
      </c>
      <c r="C165" s="1"/>
      <c r="D165" s="1"/>
      <c r="E165" s="57" t="s">
        <v>7</v>
      </c>
      <c r="F165" s="1"/>
      <c r="G165" s="1"/>
      <c r="H165" s="48"/>
      <c r="I165" s="1"/>
      <c r="J165" s="48"/>
      <c r="K165" s="1"/>
      <c r="L165" s="1"/>
      <c r="M165" s="12"/>
      <c r="N165" s="2"/>
      <c r="O165" s="2"/>
      <c r="P165" s="2"/>
      <c r="Q165" s="2"/>
    </row>
    <row r="166" thickBot="1">
      <c r="A166" s="9"/>
      <c r="B166" s="58" t="s">
        <v>132</v>
      </c>
      <c r="C166" s="29"/>
      <c r="D166" s="29"/>
      <c r="E166" s="59" t="s">
        <v>1119</v>
      </c>
      <c r="F166" s="29"/>
      <c r="G166" s="29"/>
      <c r="H166" s="60"/>
      <c r="I166" s="29"/>
      <c r="J166" s="60"/>
      <c r="K166" s="29"/>
      <c r="L166" s="29"/>
      <c r="M166" s="12"/>
      <c r="N166" s="2"/>
      <c r="O166" s="2"/>
      <c r="P166" s="2"/>
      <c r="Q166" s="2"/>
    </row>
    <row r="167" thickTop="1" thickBot="1" ht="25" customHeight="1">
      <c r="A167" s="9"/>
      <c r="B167" s="1"/>
      <c r="C167" s="65">
        <v>8</v>
      </c>
      <c r="D167" s="1"/>
      <c r="E167" s="66" t="s">
        <v>168</v>
      </c>
      <c r="F167" s="1"/>
      <c r="G167" s="67" t="s">
        <v>152</v>
      </c>
      <c r="H167" s="68">
        <f>J119+J122+J125+J128+J131+J134+J137+J140+J143+J146+J149+J152+J155+J158+J161+J164</f>
        <v>0</v>
      </c>
      <c r="I167" s="67" t="s">
        <v>153</v>
      </c>
      <c r="J167" s="69">
        <f>(L167-H167)</f>
        <v>0</v>
      </c>
      <c r="K167" s="67" t="s">
        <v>154</v>
      </c>
      <c r="L167" s="70">
        <f>L119+L122+L125+L128+L131+L134+L137+L140+L143+L146+L149+L152+L155+L158+L161+L164</f>
        <v>0</v>
      </c>
      <c r="M167" s="12"/>
      <c r="N167" s="2"/>
      <c r="O167" s="2"/>
      <c r="P167" s="2"/>
      <c r="Q167" s="41">
        <f>0+Q119+Q122+Q125+Q128+Q131+Q134+Q137+Q140+Q143+Q146+Q149+Q152+Q155+Q158+Q161+Q164</f>
        <v>0</v>
      </c>
      <c r="R167" s="33">
        <f>0+R119+R122+R125+R128+R131+R134+R137+R140+R143+R146+R149+R152+R155+R158+R161+R164</f>
        <v>0</v>
      </c>
      <c r="S167" s="71">
        <f>Q167*(1+J167)+R167</f>
        <v>0</v>
      </c>
    </row>
    <row r="168" thickTop="1" thickBot="1" ht="25" customHeight="1">
      <c r="A168" s="9"/>
      <c r="B168" s="72"/>
      <c r="C168" s="72"/>
      <c r="D168" s="72"/>
      <c r="E168" s="73"/>
      <c r="F168" s="72"/>
      <c r="G168" s="74" t="s">
        <v>155</v>
      </c>
      <c r="H168" s="75">
        <f>J119+J122+J125+J128+J131+J134+J137+J140+J143+J146+J149+J152+J155+J158+J161+J164</f>
        <v>0</v>
      </c>
      <c r="I168" s="74" t="s">
        <v>156</v>
      </c>
      <c r="J168" s="76">
        <f>0+J167</f>
        <v>0</v>
      </c>
      <c r="K168" s="74" t="s">
        <v>157</v>
      </c>
      <c r="L168" s="77">
        <f>L119+L122+L125+L128+L131+L134+L137+L140+L143+L146+L149+L152+L155+L158+L161+L164</f>
        <v>0</v>
      </c>
      <c r="M168" s="12"/>
      <c r="N168" s="2"/>
      <c r="O168" s="2"/>
      <c r="P168" s="2"/>
      <c r="Q168" s="2"/>
    </row>
    <row r="169" ht="40" customHeight="1">
      <c r="A169" s="9"/>
      <c r="B169" s="82" t="s">
        <v>346</v>
      </c>
      <c r="C169" s="1"/>
      <c r="D169" s="1"/>
      <c r="E169" s="1"/>
      <c r="F169" s="1"/>
      <c r="G169" s="1"/>
      <c r="H169" s="48"/>
      <c r="I169" s="1"/>
      <c r="J169" s="48"/>
      <c r="K169" s="1"/>
      <c r="L169" s="1"/>
      <c r="M169" s="12"/>
      <c r="N169" s="2"/>
      <c r="O169" s="2"/>
      <c r="P169" s="2"/>
      <c r="Q169" s="2"/>
    </row>
    <row r="170">
      <c r="A170" s="9"/>
      <c r="B170" s="49">
        <v>41</v>
      </c>
      <c r="C170" s="50" t="s">
        <v>1120</v>
      </c>
      <c r="D170" s="50" t="s">
        <v>7</v>
      </c>
      <c r="E170" s="50" t="s">
        <v>1121</v>
      </c>
      <c r="F170" s="50" t="s">
        <v>7</v>
      </c>
      <c r="G170" s="51" t="s">
        <v>227</v>
      </c>
      <c r="H170" s="52">
        <v>355.19999999999999</v>
      </c>
      <c r="I170" s="24">
        <f>ROUND(0,2)</f>
        <v>0</v>
      </c>
      <c r="J170" s="53">
        <f>ROUND(I170*H170,2)</f>
        <v>0</v>
      </c>
      <c r="K170" s="54">
        <v>0.20999999999999999</v>
      </c>
      <c r="L170" s="55">
        <f>IF(ISNUMBER(K170),ROUND(J170*(K170+1),2),0)</f>
        <v>0</v>
      </c>
      <c r="M170" s="12"/>
      <c r="N170" s="2"/>
      <c r="O170" s="2"/>
      <c r="P170" s="2"/>
      <c r="Q170" s="41">
        <f>IF(ISNUMBER(K170),IF(H170&gt;0,IF(I170&gt;0,J170,0),0),0)</f>
        <v>0</v>
      </c>
      <c r="R170" s="33">
        <f>IF(ISNUMBER(K170)=FALSE,J170,0)</f>
        <v>0</v>
      </c>
    </row>
    <row r="171">
      <c r="A171" s="9"/>
      <c r="B171" s="56" t="s">
        <v>130</v>
      </c>
      <c r="C171" s="1"/>
      <c r="D171" s="1"/>
      <c r="E171" s="57" t="s">
        <v>7</v>
      </c>
      <c r="F171" s="1"/>
      <c r="G171" s="1"/>
      <c r="H171" s="48"/>
      <c r="I171" s="1"/>
      <c r="J171" s="48"/>
      <c r="K171" s="1"/>
      <c r="L171" s="1"/>
      <c r="M171" s="12"/>
      <c r="N171" s="2"/>
      <c r="O171" s="2"/>
      <c r="P171" s="2"/>
      <c r="Q171" s="2"/>
    </row>
    <row r="172" thickBot="1">
      <c r="A172" s="9"/>
      <c r="B172" s="58" t="s">
        <v>132</v>
      </c>
      <c r="C172" s="29"/>
      <c r="D172" s="29"/>
      <c r="E172" s="59" t="s">
        <v>1122</v>
      </c>
      <c r="F172" s="29"/>
      <c r="G172" s="29"/>
      <c r="H172" s="60"/>
      <c r="I172" s="29"/>
      <c r="J172" s="60"/>
      <c r="K172" s="29"/>
      <c r="L172" s="29"/>
      <c r="M172" s="12"/>
      <c r="N172" s="2"/>
      <c r="O172" s="2"/>
      <c r="P172" s="2"/>
      <c r="Q172" s="2"/>
    </row>
    <row r="173" thickTop="1">
      <c r="A173" s="9"/>
      <c r="B173" s="49">
        <v>42</v>
      </c>
      <c r="C173" s="50" t="s">
        <v>1123</v>
      </c>
      <c r="D173" s="50" t="s">
        <v>7</v>
      </c>
      <c r="E173" s="50" t="s">
        <v>1124</v>
      </c>
      <c r="F173" s="50" t="s">
        <v>7</v>
      </c>
      <c r="G173" s="51" t="s">
        <v>162</v>
      </c>
      <c r="H173" s="61">
        <v>7</v>
      </c>
      <c r="I173" s="35">
        <f>ROUND(0,2)</f>
        <v>0</v>
      </c>
      <c r="J173" s="62">
        <f>ROUND(I173*H173,2)</f>
        <v>0</v>
      </c>
      <c r="K173" s="63">
        <v>0.20999999999999999</v>
      </c>
      <c r="L173" s="64">
        <f>IF(ISNUMBER(K173),ROUND(J173*(K173+1),2),0)</f>
        <v>0</v>
      </c>
      <c r="M173" s="12"/>
      <c r="N173" s="2"/>
      <c r="O173" s="2"/>
      <c r="P173" s="2"/>
      <c r="Q173" s="41">
        <f>IF(ISNUMBER(K173),IF(H173&gt;0,IF(I173&gt;0,J173,0),0),0)</f>
        <v>0</v>
      </c>
      <c r="R173" s="33">
        <f>IF(ISNUMBER(K173)=FALSE,J173,0)</f>
        <v>0</v>
      </c>
    </row>
    <row r="174">
      <c r="A174" s="9"/>
      <c r="B174" s="56" t="s">
        <v>130</v>
      </c>
      <c r="C174" s="1"/>
      <c r="D174" s="1"/>
      <c r="E174" s="57" t="s">
        <v>7</v>
      </c>
      <c r="F174" s="1"/>
      <c r="G174" s="1"/>
      <c r="H174" s="48"/>
      <c r="I174" s="1"/>
      <c r="J174" s="48"/>
      <c r="K174" s="1"/>
      <c r="L174" s="1"/>
      <c r="M174" s="12"/>
      <c r="N174" s="2"/>
      <c r="O174" s="2"/>
      <c r="P174" s="2"/>
      <c r="Q174" s="2"/>
    </row>
    <row r="175" thickBot="1">
      <c r="A175" s="9"/>
      <c r="B175" s="58" t="s">
        <v>132</v>
      </c>
      <c r="C175" s="29"/>
      <c r="D175" s="29"/>
      <c r="E175" s="59" t="s">
        <v>1125</v>
      </c>
      <c r="F175" s="29"/>
      <c r="G175" s="29"/>
      <c r="H175" s="60"/>
      <c r="I175" s="29"/>
      <c r="J175" s="60"/>
      <c r="K175" s="29"/>
      <c r="L175" s="29"/>
      <c r="M175" s="12"/>
      <c r="N175" s="2"/>
      <c r="O175" s="2"/>
      <c r="P175" s="2"/>
      <c r="Q175" s="2"/>
    </row>
    <row r="176" thickTop="1">
      <c r="A176" s="9"/>
      <c r="B176" s="49">
        <v>43</v>
      </c>
      <c r="C176" s="50" t="s">
        <v>1126</v>
      </c>
      <c r="D176" s="50" t="s">
        <v>7</v>
      </c>
      <c r="E176" s="50" t="s">
        <v>1127</v>
      </c>
      <c r="F176" s="50" t="s">
        <v>7</v>
      </c>
      <c r="G176" s="51" t="s">
        <v>227</v>
      </c>
      <c r="H176" s="61">
        <v>350.85000000000002</v>
      </c>
      <c r="I176" s="35">
        <f>ROUND(0,2)</f>
        <v>0</v>
      </c>
      <c r="J176" s="62">
        <f>ROUND(I176*H176,2)</f>
        <v>0</v>
      </c>
      <c r="K176" s="63">
        <v>0.20999999999999999</v>
      </c>
      <c r="L176" s="64">
        <f>IF(ISNUMBER(K176),ROUND(J176*(K176+1),2),0)</f>
        <v>0</v>
      </c>
      <c r="M176" s="12"/>
      <c r="N176" s="2"/>
      <c r="O176" s="2"/>
      <c r="P176" s="2"/>
      <c r="Q176" s="41">
        <f>IF(ISNUMBER(K176),IF(H176&gt;0,IF(I176&gt;0,J176,0),0),0)</f>
        <v>0</v>
      </c>
      <c r="R176" s="33">
        <f>IF(ISNUMBER(K176)=FALSE,J176,0)</f>
        <v>0</v>
      </c>
    </row>
    <row r="177">
      <c r="A177" s="9"/>
      <c r="B177" s="56" t="s">
        <v>130</v>
      </c>
      <c r="C177" s="1"/>
      <c r="D177" s="1"/>
      <c r="E177" s="57" t="s">
        <v>7</v>
      </c>
      <c r="F177" s="1"/>
      <c r="G177" s="1"/>
      <c r="H177" s="48"/>
      <c r="I177" s="1"/>
      <c r="J177" s="48"/>
      <c r="K177" s="1"/>
      <c r="L177" s="1"/>
      <c r="M177" s="12"/>
      <c r="N177" s="2"/>
      <c r="O177" s="2"/>
      <c r="P177" s="2"/>
      <c r="Q177" s="2"/>
    </row>
    <row r="178" thickBot="1">
      <c r="A178" s="9"/>
      <c r="B178" s="58" t="s">
        <v>132</v>
      </c>
      <c r="C178" s="29"/>
      <c r="D178" s="29"/>
      <c r="E178" s="59" t="s">
        <v>1128</v>
      </c>
      <c r="F178" s="29"/>
      <c r="G178" s="29"/>
      <c r="H178" s="60"/>
      <c r="I178" s="29"/>
      <c r="J178" s="60"/>
      <c r="K178" s="29"/>
      <c r="L178" s="29"/>
      <c r="M178" s="12"/>
      <c r="N178" s="2"/>
      <c r="O178" s="2"/>
      <c r="P178" s="2"/>
      <c r="Q178" s="2"/>
    </row>
    <row r="179" thickTop="1">
      <c r="A179" s="9"/>
      <c r="B179" s="49">
        <v>44</v>
      </c>
      <c r="C179" s="50" t="s">
        <v>1129</v>
      </c>
      <c r="D179" s="50" t="s">
        <v>7</v>
      </c>
      <c r="E179" s="50" t="s">
        <v>1130</v>
      </c>
      <c r="F179" s="50" t="s">
        <v>7</v>
      </c>
      <c r="G179" s="51" t="s">
        <v>227</v>
      </c>
      <c r="H179" s="61">
        <v>351.39999999999998</v>
      </c>
      <c r="I179" s="35">
        <f>ROUND(0,2)</f>
        <v>0</v>
      </c>
      <c r="J179" s="62">
        <f>ROUND(I179*H179,2)</f>
        <v>0</v>
      </c>
      <c r="K179" s="63">
        <v>0.20999999999999999</v>
      </c>
      <c r="L179" s="64">
        <f>IF(ISNUMBER(K179),ROUND(J179*(K179+1),2),0)</f>
        <v>0</v>
      </c>
      <c r="M179" s="12"/>
      <c r="N179" s="2"/>
      <c r="O179" s="2"/>
      <c r="P179" s="2"/>
      <c r="Q179" s="41">
        <f>IF(ISNUMBER(K179),IF(H179&gt;0,IF(I179&gt;0,J179,0),0),0)</f>
        <v>0</v>
      </c>
      <c r="R179" s="33">
        <f>IF(ISNUMBER(K179)=FALSE,J179,0)</f>
        <v>0</v>
      </c>
    </row>
    <row r="180">
      <c r="A180" s="9"/>
      <c r="B180" s="56" t="s">
        <v>130</v>
      </c>
      <c r="C180" s="1"/>
      <c r="D180" s="1"/>
      <c r="E180" s="57" t="s">
        <v>7</v>
      </c>
      <c r="F180" s="1"/>
      <c r="G180" s="1"/>
      <c r="H180" s="48"/>
      <c r="I180" s="1"/>
      <c r="J180" s="48"/>
      <c r="K180" s="1"/>
      <c r="L180" s="1"/>
      <c r="M180" s="12"/>
      <c r="N180" s="2"/>
      <c r="O180" s="2"/>
      <c r="P180" s="2"/>
      <c r="Q180" s="2"/>
    </row>
    <row r="181" thickBot="1">
      <c r="A181" s="9"/>
      <c r="B181" s="58" t="s">
        <v>132</v>
      </c>
      <c r="C181" s="29"/>
      <c r="D181" s="29"/>
      <c r="E181" s="59" t="s">
        <v>1131</v>
      </c>
      <c r="F181" s="29"/>
      <c r="G181" s="29"/>
      <c r="H181" s="60"/>
      <c r="I181" s="29"/>
      <c r="J181" s="60"/>
      <c r="K181" s="29"/>
      <c r="L181" s="29"/>
      <c r="M181" s="12"/>
      <c r="N181" s="2"/>
      <c r="O181" s="2"/>
      <c r="P181" s="2"/>
      <c r="Q181" s="2"/>
    </row>
    <row r="182" thickTop="1">
      <c r="A182" s="9"/>
      <c r="B182" s="49">
        <v>45</v>
      </c>
      <c r="C182" s="50" t="s">
        <v>1132</v>
      </c>
      <c r="D182" s="50" t="s">
        <v>7</v>
      </c>
      <c r="E182" s="50" t="s">
        <v>1133</v>
      </c>
      <c r="F182" s="50" t="s">
        <v>7</v>
      </c>
      <c r="G182" s="51" t="s">
        <v>227</v>
      </c>
      <c r="H182" s="61">
        <v>350.85000000000002</v>
      </c>
      <c r="I182" s="35">
        <f>ROUND(0,2)</f>
        <v>0</v>
      </c>
      <c r="J182" s="62">
        <f>ROUND(I182*H182,2)</f>
        <v>0</v>
      </c>
      <c r="K182" s="63">
        <v>0.20999999999999999</v>
      </c>
      <c r="L182" s="64">
        <f>IF(ISNUMBER(K182),ROUND(J182*(K182+1),2),0)</f>
        <v>0</v>
      </c>
      <c r="M182" s="12"/>
      <c r="N182" s="2"/>
      <c r="O182" s="2"/>
      <c r="P182" s="2"/>
      <c r="Q182" s="41">
        <f>IF(ISNUMBER(K182),IF(H182&gt;0,IF(I182&gt;0,J182,0),0),0)</f>
        <v>0</v>
      </c>
      <c r="R182" s="33">
        <f>IF(ISNUMBER(K182)=FALSE,J182,0)</f>
        <v>0</v>
      </c>
    </row>
    <row r="183">
      <c r="A183" s="9"/>
      <c r="B183" s="56" t="s">
        <v>130</v>
      </c>
      <c r="C183" s="1"/>
      <c r="D183" s="1"/>
      <c r="E183" s="57" t="s">
        <v>223</v>
      </c>
      <c r="F183" s="1"/>
      <c r="G183" s="1"/>
      <c r="H183" s="48"/>
      <c r="I183" s="1"/>
      <c r="J183" s="48"/>
      <c r="K183" s="1"/>
      <c r="L183" s="1"/>
      <c r="M183" s="12"/>
      <c r="N183" s="2"/>
      <c r="O183" s="2"/>
      <c r="P183" s="2"/>
      <c r="Q183" s="2"/>
    </row>
    <row r="184" thickBot="1">
      <c r="A184" s="9"/>
      <c r="B184" s="58" t="s">
        <v>132</v>
      </c>
      <c r="C184" s="29"/>
      <c r="D184" s="29"/>
      <c r="E184" s="59" t="s">
        <v>1128</v>
      </c>
      <c r="F184" s="29"/>
      <c r="G184" s="29"/>
      <c r="H184" s="60"/>
      <c r="I184" s="29"/>
      <c r="J184" s="60"/>
      <c r="K184" s="29"/>
      <c r="L184" s="29"/>
      <c r="M184" s="12"/>
      <c r="N184" s="2"/>
      <c r="O184" s="2"/>
      <c r="P184" s="2"/>
      <c r="Q184" s="2"/>
    </row>
    <row r="185" thickTop="1">
      <c r="A185" s="9"/>
      <c r="B185" s="49">
        <v>46</v>
      </c>
      <c r="C185" s="50" t="s">
        <v>1134</v>
      </c>
      <c r="D185" s="50" t="s">
        <v>7</v>
      </c>
      <c r="E185" s="50" t="s">
        <v>1135</v>
      </c>
      <c r="F185" s="50" t="s">
        <v>7</v>
      </c>
      <c r="G185" s="51" t="s">
        <v>227</v>
      </c>
      <c r="H185" s="61">
        <v>351.39999999999998</v>
      </c>
      <c r="I185" s="35">
        <f>ROUND(0,2)</f>
        <v>0</v>
      </c>
      <c r="J185" s="62">
        <f>ROUND(I185*H185,2)</f>
        <v>0</v>
      </c>
      <c r="K185" s="63">
        <v>0.20999999999999999</v>
      </c>
      <c r="L185" s="64">
        <f>IF(ISNUMBER(K185),ROUND(J185*(K185+1),2),0)</f>
        <v>0</v>
      </c>
      <c r="M185" s="12"/>
      <c r="N185" s="2"/>
      <c r="O185" s="2"/>
      <c r="P185" s="2"/>
      <c r="Q185" s="41">
        <f>IF(ISNUMBER(K185),IF(H185&gt;0,IF(I185&gt;0,J185,0),0),0)</f>
        <v>0</v>
      </c>
      <c r="R185" s="33">
        <f>IF(ISNUMBER(K185)=FALSE,J185,0)</f>
        <v>0</v>
      </c>
    </row>
    <row r="186">
      <c r="A186" s="9"/>
      <c r="B186" s="56" t="s">
        <v>130</v>
      </c>
      <c r="C186" s="1"/>
      <c r="D186" s="1"/>
      <c r="E186" s="57" t="s">
        <v>223</v>
      </c>
      <c r="F186" s="1"/>
      <c r="G186" s="1"/>
      <c r="H186" s="48"/>
      <c r="I186" s="1"/>
      <c r="J186" s="48"/>
      <c r="K186" s="1"/>
      <c r="L186" s="1"/>
      <c r="M186" s="12"/>
      <c r="N186" s="2"/>
      <c r="O186" s="2"/>
      <c r="P186" s="2"/>
      <c r="Q186" s="2"/>
    </row>
    <row r="187" thickBot="1">
      <c r="A187" s="9"/>
      <c r="B187" s="58" t="s">
        <v>132</v>
      </c>
      <c r="C187" s="29"/>
      <c r="D187" s="29"/>
      <c r="E187" s="59" t="s">
        <v>1131</v>
      </c>
      <c r="F187" s="29"/>
      <c r="G187" s="29"/>
      <c r="H187" s="60"/>
      <c r="I187" s="29"/>
      <c r="J187" s="60"/>
      <c r="K187" s="29"/>
      <c r="L187" s="29"/>
      <c r="M187" s="12"/>
      <c r="N187" s="2"/>
      <c r="O187" s="2"/>
      <c r="P187" s="2"/>
      <c r="Q187" s="2"/>
    </row>
    <row r="188" thickTop="1" thickBot="1" ht="25" customHeight="1">
      <c r="A188" s="9"/>
      <c r="B188" s="1"/>
      <c r="C188" s="65">
        <v>9</v>
      </c>
      <c r="D188" s="1"/>
      <c r="E188" s="66" t="s">
        <v>169</v>
      </c>
      <c r="F188" s="1"/>
      <c r="G188" s="67" t="s">
        <v>152</v>
      </c>
      <c r="H188" s="68">
        <f>J170+J173+J176+J179+J182+J185</f>
        <v>0</v>
      </c>
      <c r="I188" s="67" t="s">
        <v>153</v>
      </c>
      <c r="J188" s="69">
        <f>(L188-H188)</f>
        <v>0</v>
      </c>
      <c r="K188" s="67" t="s">
        <v>154</v>
      </c>
      <c r="L188" s="70">
        <f>L170+L173+L176+L179+L182+L185</f>
        <v>0</v>
      </c>
      <c r="M188" s="12"/>
      <c r="N188" s="2"/>
      <c r="O188" s="2"/>
      <c r="P188" s="2"/>
      <c r="Q188" s="41">
        <f>0+Q170+Q173+Q176+Q179+Q182+Q185</f>
        <v>0</v>
      </c>
      <c r="R188" s="33">
        <f>0+R170+R173+R176+R179+R182+R185</f>
        <v>0</v>
      </c>
      <c r="S188" s="71">
        <f>Q188*(1+J188)+R188</f>
        <v>0</v>
      </c>
    </row>
    <row r="189" thickTop="1" thickBot="1" ht="25" customHeight="1">
      <c r="A189" s="9"/>
      <c r="B189" s="72"/>
      <c r="C189" s="72"/>
      <c r="D189" s="72"/>
      <c r="E189" s="73"/>
      <c r="F189" s="72"/>
      <c r="G189" s="74" t="s">
        <v>155</v>
      </c>
      <c r="H189" s="75">
        <f>J170+J173+J176+J179+J182+J185</f>
        <v>0</v>
      </c>
      <c r="I189" s="74" t="s">
        <v>156</v>
      </c>
      <c r="J189" s="76">
        <f>0+J188</f>
        <v>0</v>
      </c>
      <c r="K189" s="74" t="s">
        <v>157</v>
      </c>
      <c r="L189" s="77">
        <f>L170+L173+L176+L179+L182+L185</f>
        <v>0</v>
      </c>
      <c r="M189" s="12"/>
      <c r="N189" s="2"/>
      <c r="O189" s="2"/>
      <c r="P189" s="2"/>
      <c r="Q189" s="2"/>
    </row>
    <row r="190">
      <c r="A190" s="13"/>
      <c r="B190" s="4"/>
      <c r="C190" s="4"/>
      <c r="D190" s="4"/>
      <c r="E190" s="4"/>
      <c r="F190" s="4"/>
      <c r="G190" s="4"/>
      <c r="H190" s="78"/>
      <c r="I190" s="4"/>
      <c r="J190" s="78"/>
      <c r="K190" s="4"/>
      <c r="L190" s="4"/>
      <c r="M190" s="14"/>
      <c r="N190" s="2"/>
      <c r="O190" s="2"/>
      <c r="P190" s="2"/>
      <c r="Q190" s="2"/>
    </row>
    <row r="19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2"/>
      <c r="O191" s="2"/>
      <c r="P191" s="2"/>
      <c r="Q191" s="2"/>
    </row>
  </sheetData>
  <mergeCells count="119">
    <mergeCell ref="B54:D54"/>
    <mergeCell ref="B55:D55"/>
    <mergeCell ref="B57:D57"/>
    <mergeCell ref="B58:D58"/>
    <mergeCell ref="B60:D60"/>
    <mergeCell ref="B61:D61"/>
    <mergeCell ref="B63:D63"/>
    <mergeCell ref="B64:D64"/>
    <mergeCell ref="B66:D66"/>
    <mergeCell ref="B67:D67"/>
    <mergeCell ref="B69:D69"/>
    <mergeCell ref="B70:D70"/>
    <mergeCell ref="B72:D72"/>
    <mergeCell ref="B73:D73"/>
    <mergeCell ref="B75:D75"/>
    <mergeCell ref="B76:D76"/>
    <mergeCell ref="B78:D78"/>
    <mergeCell ref="B79:D79"/>
    <mergeCell ref="B81:D81"/>
    <mergeCell ref="B82:D82"/>
    <mergeCell ref="B84:D84"/>
    <mergeCell ref="B85:D85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8:C29"/>
    <mergeCell ref="B31:L31"/>
    <mergeCell ref="B33:D33"/>
    <mergeCell ref="B34:D34"/>
    <mergeCell ref="B36:D36"/>
    <mergeCell ref="B37:D37"/>
    <mergeCell ref="B39:D39"/>
    <mergeCell ref="B40:D40"/>
    <mergeCell ref="B42:D42"/>
    <mergeCell ref="B43:D43"/>
    <mergeCell ref="B45:D45"/>
    <mergeCell ref="B46:D46"/>
    <mergeCell ref="B48:D48"/>
    <mergeCell ref="B49:D49"/>
    <mergeCell ref="B52:L52"/>
    <mergeCell ref="B22:D22"/>
    <mergeCell ref="B23:D23"/>
    <mergeCell ref="B24:D24"/>
    <mergeCell ref="B25:D25"/>
    <mergeCell ref="B26:D26"/>
    <mergeCell ref="B88:L88"/>
    <mergeCell ref="B90:D90"/>
    <mergeCell ref="B91:D91"/>
    <mergeCell ref="B94:L94"/>
    <mergeCell ref="B96:D96"/>
    <mergeCell ref="B97:D97"/>
    <mergeCell ref="B99:D99"/>
    <mergeCell ref="B100:D100"/>
    <mergeCell ref="B102:D102"/>
    <mergeCell ref="B103:D103"/>
    <mergeCell ref="B106:L106"/>
    <mergeCell ref="B108:D108"/>
    <mergeCell ref="B109:D109"/>
    <mergeCell ref="B111:D111"/>
    <mergeCell ref="B112:D112"/>
    <mergeCell ref="B114:D114"/>
    <mergeCell ref="B115:D115"/>
    <mergeCell ref="B118:L118"/>
    <mergeCell ref="B120:D120"/>
    <mergeCell ref="B121:D121"/>
    <mergeCell ref="B123:D123"/>
    <mergeCell ref="B124:D124"/>
    <mergeCell ref="B126:D126"/>
    <mergeCell ref="B127:D127"/>
    <mergeCell ref="B129:D129"/>
    <mergeCell ref="B130:D130"/>
    <mergeCell ref="B132:D132"/>
    <mergeCell ref="B133:D133"/>
    <mergeCell ref="B135:D135"/>
    <mergeCell ref="B136:D136"/>
    <mergeCell ref="B138:D138"/>
    <mergeCell ref="B139:D139"/>
    <mergeCell ref="B141:D141"/>
    <mergeCell ref="B142:D142"/>
    <mergeCell ref="B144:D144"/>
    <mergeCell ref="B145:D145"/>
    <mergeCell ref="B147:D147"/>
    <mergeCell ref="B148:D148"/>
    <mergeCell ref="B150:D150"/>
    <mergeCell ref="B151:D151"/>
    <mergeCell ref="B153:D153"/>
    <mergeCell ref="B154:D154"/>
    <mergeCell ref="B156:D156"/>
    <mergeCell ref="B157:D157"/>
    <mergeCell ref="B159:D159"/>
    <mergeCell ref="B160:D160"/>
    <mergeCell ref="B162:D162"/>
    <mergeCell ref="B163:D163"/>
    <mergeCell ref="B165:D165"/>
    <mergeCell ref="B166:D166"/>
    <mergeCell ref="B171:D171"/>
    <mergeCell ref="B172:D172"/>
    <mergeCell ref="B174:D174"/>
    <mergeCell ref="B175:D175"/>
    <mergeCell ref="B177:D177"/>
    <mergeCell ref="B178:D178"/>
    <mergeCell ref="B180:D180"/>
    <mergeCell ref="B181:D181"/>
    <mergeCell ref="B183:D183"/>
    <mergeCell ref="B184:D184"/>
    <mergeCell ref="B186:D186"/>
    <mergeCell ref="B187:D187"/>
    <mergeCell ref="B169:L169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H50+H86+H92+H101+H143+H164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1136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L50+L86+L92+L101+L143+L164</f>
        <v>0</v>
      </c>
      <c r="K11" s="1"/>
      <c r="L11" s="1"/>
      <c r="M11" s="12"/>
      <c r="N11" s="2"/>
      <c r="O11" s="2"/>
      <c r="P11" s="2"/>
      <c r="Q11" s="41">
        <f>IF(SUM(K20:K25)&gt;0,ROUND(SUM(S20:S25)/SUM(K20:K25)-1,8),0)</f>
        <v>0</v>
      </c>
      <c r="R11" s="33">
        <f>AVERAGE(J49,J85,J91,J100,J142,J163)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H50</f>
        <v>0</v>
      </c>
      <c r="L20" s="46">
        <f>L50</f>
        <v>0</v>
      </c>
      <c r="M20" s="12"/>
      <c r="N20" s="2"/>
      <c r="O20" s="2"/>
      <c r="P20" s="2"/>
      <c r="Q20" s="2"/>
      <c r="S20" s="33">
        <f>S49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H86</f>
        <v>0</v>
      </c>
      <c r="L21" s="46">
        <f>L86</f>
        <v>0</v>
      </c>
      <c r="M21" s="12"/>
      <c r="N21" s="2"/>
      <c r="O21" s="2"/>
      <c r="P21" s="2"/>
      <c r="Q21" s="2"/>
      <c r="S21" s="33">
        <f>S85</f>
        <v>0</v>
      </c>
    </row>
    <row r="22">
      <c r="A22" s="9"/>
      <c r="B22" s="44">
        <v>4</v>
      </c>
      <c r="C22" s="1"/>
      <c r="D22" s="1"/>
      <c r="E22" s="45" t="s">
        <v>602</v>
      </c>
      <c r="F22" s="1"/>
      <c r="G22" s="1"/>
      <c r="H22" s="1"/>
      <c r="I22" s="1"/>
      <c r="J22" s="1"/>
      <c r="K22" s="46">
        <f>H92</f>
        <v>0</v>
      </c>
      <c r="L22" s="46">
        <f>L92</f>
        <v>0</v>
      </c>
      <c r="M22" s="12"/>
      <c r="N22" s="2"/>
      <c r="O22" s="2"/>
      <c r="P22" s="2"/>
      <c r="Q22" s="2"/>
      <c r="S22" s="33">
        <f>S91</f>
        <v>0</v>
      </c>
    </row>
    <row r="23">
      <c r="A23" s="9"/>
      <c r="B23" s="44">
        <v>7</v>
      </c>
      <c r="C23" s="1"/>
      <c r="D23" s="1"/>
      <c r="E23" s="45" t="s">
        <v>688</v>
      </c>
      <c r="F23" s="1"/>
      <c r="G23" s="1"/>
      <c r="H23" s="1"/>
      <c r="I23" s="1"/>
      <c r="J23" s="1"/>
      <c r="K23" s="46">
        <f>H101</f>
        <v>0</v>
      </c>
      <c r="L23" s="46">
        <f>L101</f>
        <v>0</v>
      </c>
      <c r="M23" s="12"/>
      <c r="N23" s="2"/>
      <c r="O23" s="2"/>
      <c r="P23" s="2"/>
      <c r="Q23" s="2"/>
      <c r="S23" s="33">
        <f>S100</f>
        <v>0</v>
      </c>
    </row>
    <row r="24">
      <c r="A24" s="9"/>
      <c r="B24" s="44">
        <v>8</v>
      </c>
      <c r="C24" s="1"/>
      <c r="D24" s="1"/>
      <c r="E24" s="45" t="s">
        <v>168</v>
      </c>
      <c r="F24" s="1"/>
      <c r="G24" s="1"/>
      <c r="H24" s="1"/>
      <c r="I24" s="1"/>
      <c r="J24" s="1"/>
      <c r="K24" s="46">
        <f>H143</f>
        <v>0</v>
      </c>
      <c r="L24" s="46">
        <f>L143</f>
        <v>0</v>
      </c>
      <c r="M24" s="12"/>
      <c r="N24" s="2"/>
      <c r="O24" s="2"/>
      <c r="P24" s="2"/>
      <c r="Q24" s="2"/>
      <c r="S24" s="33">
        <f>S142</f>
        <v>0</v>
      </c>
    </row>
    <row r="25">
      <c r="A25" s="9"/>
      <c r="B25" s="44">
        <v>9</v>
      </c>
      <c r="C25" s="1"/>
      <c r="D25" s="1"/>
      <c r="E25" s="45" t="s">
        <v>169</v>
      </c>
      <c r="F25" s="1"/>
      <c r="G25" s="1"/>
      <c r="H25" s="1"/>
      <c r="I25" s="1"/>
      <c r="J25" s="1"/>
      <c r="K25" s="46">
        <f>H164</f>
        <v>0</v>
      </c>
      <c r="L25" s="46">
        <f>L164</f>
        <v>0</v>
      </c>
      <c r="M25" s="79"/>
      <c r="N25" s="2"/>
      <c r="O25" s="2"/>
      <c r="P25" s="2"/>
      <c r="Q25" s="2"/>
      <c r="S25" s="33">
        <f>S163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0"/>
      <c r="N26" s="2"/>
      <c r="O26" s="2"/>
      <c r="P26" s="2"/>
      <c r="Q26" s="2"/>
    </row>
    <row r="27" ht="14" customHeight="1">
      <c r="A27" s="4"/>
      <c r="B27" s="36" t="s">
        <v>118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81"/>
      <c r="N28" s="2"/>
      <c r="O28" s="2"/>
      <c r="P28" s="2"/>
      <c r="Q28" s="2"/>
    </row>
    <row r="29" ht="18" customHeight="1">
      <c r="A29" s="9"/>
      <c r="B29" s="42" t="s">
        <v>119</v>
      </c>
      <c r="C29" s="42" t="s">
        <v>115</v>
      </c>
      <c r="D29" s="42" t="s">
        <v>120</v>
      </c>
      <c r="E29" s="42" t="s">
        <v>116</v>
      </c>
      <c r="F29" s="42" t="s">
        <v>121</v>
      </c>
      <c r="G29" s="43" t="s">
        <v>122</v>
      </c>
      <c r="H29" s="22" t="s">
        <v>123</v>
      </c>
      <c r="I29" s="22" t="s">
        <v>124</v>
      </c>
      <c r="J29" s="22" t="s">
        <v>17</v>
      </c>
      <c r="K29" s="43" t="s">
        <v>125</v>
      </c>
      <c r="L29" s="22" t="s">
        <v>18</v>
      </c>
      <c r="M29" s="79"/>
      <c r="N29" s="2"/>
      <c r="O29" s="2"/>
      <c r="P29" s="2"/>
      <c r="Q29" s="2"/>
    </row>
    <row r="30" ht="40" customHeight="1">
      <c r="A30" s="9"/>
      <c r="B30" s="47" t="s">
        <v>126</v>
      </c>
      <c r="C30" s="1"/>
      <c r="D30" s="1"/>
      <c r="E30" s="1"/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>
      <c r="A31" s="9"/>
      <c r="B31" s="49">
        <v>1</v>
      </c>
      <c r="C31" s="50" t="s">
        <v>170</v>
      </c>
      <c r="D31" s="50" t="s">
        <v>7</v>
      </c>
      <c r="E31" s="50" t="s">
        <v>171</v>
      </c>
      <c r="F31" s="50" t="s">
        <v>7</v>
      </c>
      <c r="G31" s="51" t="s">
        <v>172</v>
      </c>
      <c r="H31" s="52">
        <v>20.050000000000001</v>
      </c>
      <c r="I31" s="24">
        <f>ROUND(0,2)</f>
        <v>0</v>
      </c>
      <c r="J31" s="53">
        <f>ROUND(I31*H31,2)</f>
        <v>0</v>
      </c>
      <c r="K31" s="54">
        <v>0.20999999999999999</v>
      </c>
      <c r="L31" s="55">
        <f>IF(ISNUMBER(K31),ROUND(J31*(K31+1),2),0)</f>
        <v>0</v>
      </c>
      <c r="M31" s="12"/>
      <c r="N31" s="2"/>
      <c r="O31" s="2"/>
      <c r="P31" s="2"/>
      <c r="Q31" s="41">
        <f>IF(ISNUMBER(K31),IF(H31&gt;0,IF(I31&gt;0,J31,0),0),0)</f>
        <v>0</v>
      </c>
      <c r="R31" s="33">
        <f>IF(ISNUMBER(K31)=FALSE,J31,0)</f>
        <v>0</v>
      </c>
    </row>
    <row r="32">
      <c r="A32" s="9"/>
      <c r="B32" s="56" t="s">
        <v>130</v>
      </c>
      <c r="C32" s="1"/>
      <c r="D32" s="1"/>
      <c r="E32" s="57" t="s">
        <v>603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 thickBot="1">
      <c r="A33" s="9"/>
      <c r="B33" s="58" t="s">
        <v>132</v>
      </c>
      <c r="C33" s="29"/>
      <c r="D33" s="29"/>
      <c r="E33" s="59" t="s">
        <v>1137</v>
      </c>
      <c r="F33" s="29"/>
      <c r="G33" s="29"/>
      <c r="H33" s="60"/>
      <c r="I33" s="29"/>
      <c r="J33" s="60"/>
      <c r="K33" s="29"/>
      <c r="L33" s="29"/>
      <c r="M33" s="12"/>
      <c r="N33" s="2"/>
      <c r="O33" s="2"/>
      <c r="P33" s="2"/>
      <c r="Q33" s="2"/>
    </row>
    <row r="34" thickTop="1">
      <c r="A34" s="9"/>
      <c r="B34" s="49">
        <v>2</v>
      </c>
      <c r="C34" s="50" t="s">
        <v>178</v>
      </c>
      <c r="D34" s="50" t="s">
        <v>179</v>
      </c>
      <c r="E34" s="50" t="s">
        <v>171</v>
      </c>
      <c r="F34" s="50" t="s">
        <v>7</v>
      </c>
      <c r="G34" s="51" t="s">
        <v>180</v>
      </c>
      <c r="H34" s="61">
        <v>2.5939999999999999</v>
      </c>
      <c r="I34" s="35">
        <f>ROUND(0,2)</f>
        <v>0</v>
      </c>
      <c r="J34" s="62">
        <f>ROUND(I34*H34,2)</f>
        <v>0</v>
      </c>
      <c r="K34" s="63">
        <v>0.20999999999999999</v>
      </c>
      <c r="L34" s="64">
        <f>IF(ISNUMBER(K34),ROUND(J34*(K34+1),2),0)</f>
        <v>0</v>
      </c>
      <c r="M34" s="12"/>
      <c r="N34" s="2"/>
      <c r="O34" s="2"/>
      <c r="P34" s="2"/>
      <c r="Q34" s="41">
        <f>IF(ISNUMBER(K34),IF(H34&gt;0,IF(I34&gt;0,J34,0),0),0)</f>
        <v>0</v>
      </c>
      <c r="R34" s="33">
        <f>IF(ISNUMBER(K34)=FALSE,J34,0)</f>
        <v>0</v>
      </c>
    </row>
    <row r="35">
      <c r="A35" s="9"/>
      <c r="B35" s="56" t="s">
        <v>130</v>
      </c>
      <c r="C35" s="1"/>
      <c r="D35" s="1"/>
      <c r="E35" s="57" t="s">
        <v>1030</v>
      </c>
      <c r="F35" s="1"/>
      <c r="G35" s="1"/>
      <c r="H35" s="48"/>
      <c r="I35" s="1"/>
      <c r="J35" s="48"/>
      <c r="K35" s="1"/>
      <c r="L35" s="1"/>
      <c r="M35" s="12"/>
      <c r="N35" s="2"/>
      <c r="O35" s="2"/>
      <c r="P35" s="2"/>
      <c r="Q35" s="2"/>
    </row>
    <row r="36" thickBot="1">
      <c r="A36" s="9"/>
      <c r="B36" s="58" t="s">
        <v>132</v>
      </c>
      <c r="C36" s="29"/>
      <c r="D36" s="29"/>
      <c r="E36" s="59" t="s">
        <v>1138</v>
      </c>
      <c r="F36" s="29"/>
      <c r="G36" s="29"/>
      <c r="H36" s="60"/>
      <c r="I36" s="29"/>
      <c r="J36" s="60"/>
      <c r="K36" s="29"/>
      <c r="L36" s="29"/>
      <c r="M36" s="12"/>
      <c r="N36" s="2"/>
      <c r="O36" s="2"/>
      <c r="P36" s="2"/>
      <c r="Q36" s="2"/>
    </row>
    <row r="37" thickTop="1">
      <c r="A37" s="9"/>
      <c r="B37" s="49">
        <v>3</v>
      </c>
      <c r="C37" s="50" t="s">
        <v>178</v>
      </c>
      <c r="D37" s="50" t="s">
        <v>183</v>
      </c>
      <c r="E37" s="50" t="s">
        <v>171</v>
      </c>
      <c r="F37" s="50" t="s">
        <v>7</v>
      </c>
      <c r="G37" s="51" t="s">
        <v>180</v>
      </c>
      <c r="H37" s="61">
        <v>0.13800000000000001</v>
      </c>
      <c r="I37" s="35">
        <f>ROUND(0,2)</f>
        <v>0</v>
      </c>
      <c r="J37" s="62">
        <f>ROUND(I37*H37,2)</f>
        <v>0</v>
      </c>
      <c r="K37" s="63">
        <v>0.20999999999999999</v>
      </c>
      <c r="L37" s="64">
        <f>IF(ISNUMBER(K37),ROUND(J37*(K37+1),2),0)</f>
        <v>0</v>
      </c>
      <c r="M37" s="12"/>
      <c r="N37" s="2"/>
      <c r="O37" s="2"/>
      <c r="P37" s="2"/>
      <c r="Q37" s="41">
        <f>IF(ISNUMBER(K37),IF(H37&gt;0,IF(I37&gt;0,J37,0),0),0)</f>
        <v>0</v>
      </c>
      <c r="R37" s="33">
        <f>IF(ISNUMBER(K37)=FALSE,J37,0)</f>
        <v>0</v>
      </c>
    </row>
    <row r="38">
      <c r="A38" s="9"/>
      <c r="B38" s="56" t="s">
        <v>130</v>
      </c>
      <c r="C38" s="1"/>
      <c r="D38" s="1"/>
      <c r="E38" s="57" t="s">
        <v>1032</v>
      </c>
      <c r="F38" s="1"/>
      <c r="G38" s="1"/>
      <c r="H38" s="48"/>
      <c r="I38" s="1"/>
      <c r="J38" s="48"/>
      <c r="K38" s="1"/>
      <c r="L38" s="1"/>
      <c r="M38" s="12"/>
      <c r="N38" s="2"/>
      <c r="O38" s="2"/>
      <c r="P38" s="2"/>
      <c r="Q38" s="2"/>
    </row>
    <row r="39" thickBot="1">
      <c r="A39" s="9"/>
      <c r="B39" s="58" t="s">
        <v>132</v>
      </c>
      <c r="C39" s="29"/>
      <c r="D39" s="29"/>
      <c r="E39" s="59" t="s">
        <v>1139</v>
      </c>
      <c r="F39" s="29"/>
      <c r="G39" s="29"/>
      <c r="H39" s="60"/>
      <c r="I39" s="29"/>
      <c r="J39" s="60"/>
      <c r="K39" s="29"/>
      <c r="L39" s="29"/>
      <c r="M39" s="12"/>
      <c r="N39" s="2"/>
      <c r="O39" s="2"/>
      <c r="P39" s="2"/>
      <c r="Q39" s="2"/>
    </row>
    <row r="40" thickTop="1">
      <c r="A40" s="9"/>
      <c r="B40" s="49">
        <v>4</v>
      </c>
      <c r="C40" s="50" t="s">
        <v>178</v>
      </c>
      <c r="D40" s="50" t="s">
        <v>249</v>
      </c>
      <c r="E40" s="50" t="s">
        <v>171</v>
      </c>
      <c r="F40" s="50" t="s">
        <v>7</v>
      </c>
      <c r="G40" s="51" t="s">
        <v>180</v>
      </c>
      <c r="H40" s="61">
        <v>7.7439999999999998</v>
      </c>
      <c r="I40" s="35">
        <f>ROUND(0,2)</f>
        <v>0</v>
      </c>
      <c r="J40" s="62">
        <f>ROUND(I40*H40,2)</f>
        <v>0</v>
      </c>
      <c r="K40" s="63">
        <v>0.20999999999999999</v>
      </c>
      <c r="L40" s="64">
        <f>IF(ISNUMBER(K40),ROUND(J40*(K40+1),2),0)</f>
        <v>0</v>
      </c>
      <c r="M40" s="12"/>
      <c r="N40" s="2"/>
      <c r="O40" s="2"/>
      <c r="P40" s="2"/>
      <c r="Q40" s="41">
        <f>IF(ISNUMBER(K40),IF(H40&gt;0,IF(I40&gt;0,J40,0),0),0)</f>
        <v>0</v>
      </c>
      <c r="R40" s="33">
        <f>IF(ISNUMBER(K40)=FALSE,J40,0)</f>
        <v>0</v>
      </c>
    </row>
    <row r="41">
      <c r="A41" s="9"/>
      <c r="B41" s="56" t="s">
        <v>130</v>
      </c>
      <c r="C41" s="1"/>
      <c r="D41" s="1"/>
      <c r="E41" s="57" t="s">
        <v>790</v>
      </c>
      <c r="F41" s="1"/>
      <c r="G41" s="1"/>
      <c r="H41" s="48"/>
      <c r="I41" s="1"/>
      <c r="J41" s="48"/>
      <c r="K41" s="1"/>
      <c r="L41" s="1"/>
      <c r="M41" s="12"/>
      <c r="N41" s="2"/>
      <c r="O41" s="2"/>
      <c r="P41" s="2"/>
      <c r="Q41" s="2"/>
    </row>
    <row r="42" thickBot="1">
      <c r="A42" s="9"/>
      <c r="B42" s="58" t="s">
        <v>132</v>
      </c>
      <c r="C42" s="29"/>
      <c r="D42" s="29"/>
      <c r="E42" s="59" t="s">
        <v>1140</v>
      </c>
      <c r="F42" s="29"/>
      <c r="G42" s="29"/>
      <c r="H42" s="60"/>
      <c r="I42" s="29"/>
      <c r="J42" s="60"/>
      <c r="K42" s="29"/>
      <c r="L42" s="29"/>
      <c r="M42" s="12"/>
      <c r="N42" s="2"/>
      <c r="O42" s="2"/>
      <c r="P42" s="2"/>
      <c r="Q42" s="2"/>
    </row>
    <row r="43" thickTop="1">
      <c r="A43" s="9"/>
      <c r="B43" s="49">
        <v>5</v>
      </c>
      <c r="C43" s="50" t="s">
        <v>1036</v>
      </c>
      <c r="D43" s="50" t="s">
        <v>7</v>
      </c>
      <c r="E43" s="50" t="s">
        <v>1037</v>
      </c>
      <c r="F43" s="50" t="s">
        <v>7</v>
      </c>
      <c r="G43" s="51" t="s">
        <v>162</v>
      </c>
      <c r="H43" s="61">
        <v>2</v>
      </c>
      <c r="I43" s="35">
        <f>ROUND(0,2)</f>
        <v>0</v>
      </c>
      <c r="J43" s="62">
        <f>ROUND(I43*H43,2)</f>
        <v>0</v>
      </c>
      <c r="K43" s="63">
        <v>0.20999999999999999</v>
      </c>
      <c r="L43" s="64">
        <f>IF(ISNUMBER(K43),ROUND(J43*(K43+1),2),0)</f>
        <v>0</v>
      </c>
      <c r="M43" s="12"/>
      <c r="N43" s="2"/>
      <c r="O43" s="2"/>
      <c r="P43" s="2"/>
      <c r="Q43" s="41">
        <f>IF(ISNUMBER(K43),IF(H43&gt;0,IF(I43&gt;0,J43,0),0),0)</f>
        <v>0</v>
      </c>
      <c r="R43" s="33">
        <f>IF(ISNUMBER(K43)=FALSE,J43,0)</f>
        <v>0</v>
      </c>
    </row>
    <row r="44">
      <c r="A44" s="9"/>
      <c r="B44" s="56" t="s">
        <v>130</v>
      </c>
      <c r="C44" s="1"/>
      <c r="D44" s="1"/>
      <c r="E44" s="57" t="s">
        <v>7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 thickBot="1">
      <c r="A45" s="9"/>
      <c r="B45" s="58" t="s">
        <v>132</v>
      </c>
      <c r="C45" s="29"/>
      <c r="D45" s="29"/>
      <c r="E45" s="59" t="s">
        <v>1141</v>
      </c>
      <c r="F45" s="29"/>
      <c r="G45" s="29"/>
      <c r="H45" s="60"/>
      <c r="I45" s="29"/>
      <c r="J45" s="60"/>
      <c r="K45" s="29"/>
      <c r="L45" s="29"/>
      <c r="M45" s="12"/>
      <c r="N45" s="2"/>
      <c r="O45" s="2"/>
      <c r="P45" s="2"/>
      <c r="Q45" s="2"/>
    </row>
    <row r="46" thickTop="1">
      <c r="A46" s="9"/>
      <c r="B46" s="49">
        <v>6</v>
      </c>
      <c r="C46" s="50" t="s">
        <v>1039</v>
      </c>
      <c r="D46" s="50" t="s">
        <v>7</v>
      </c>
      <c r="E46" s="50" t="s">
        <v>1040</v>
      </c>
      <c r="F46" s="50" t="s">
        <v>7</v>
      </c>
      <c r="G46" s="51" t="s">
        <v>799</v>
      </c>
      <c r="H46" s="61">
        <v>20</v>
      </c>
      <c r="I46" s="35">
        <f>ROUND(0,2)</f>
        <v>0</v>
      </c>
      <c r="J46" s="62">
        <f>ROUND(I46*H46,2)</f>
        <v>0</v>
      </c>
      <c r="K46" s="63">
        <v>0.20999999999999999</v>
      </c>
      <c r="L46" s="64">
        <f>IF(ISNUMBER(K46),ROUND(J46*(K46+1),2),0)</f>
        <v>0</v>
      </c>
      <c r="M46" s="12"/>
      <c r="N46" s="2"/>
      <c r="O46" s="2"/>
      <c r="P46" s="2"/>
      <c r="Q46" s="41">
        <f>IF(ISNUMBER(K46),IF(H46&gt;0,IF(I46&gt;0,J46,0),0),0)</f>
        <v>0</v>
      </c>
      <c r="R46" s="33">
        <f>IF(ISNUMBER(K46)=FALSE,J46,0)</f>
        <v>0</v>
      </c>
    </row>
    <row r="47">
      <c r="A47" s="9"/>
      <c r="B47" s="56" t="s">
        <v>130</v>
      </c>
      <c r="C47" s="1"/>
      <c r="D47" s="1"/>
      <c r="E47" s="57" t="s">
        <v>1041</v>
      </c>
      <c r="F47" s="1"/>
      <c r="G47" s="1"/>
      <c r="H47" s="48"/>
      <c r="I47" s="1"/>
      <c r="J47" s="48"/>
      <c r="K47" s="1"/>
      <c r="L47" s="1"/>
      <c r="M47" s="12"/>
      <c r="N47" s="2"/>
      <c r="O47" s="2"/>
      <c r="P47" s="2"/>
      <c r="Q47" s="2"/>
    </row>
    <row r="48" thickBot="1">
      <c r="A48" s="9"/>
      <c r="B48" s="58" t="s">
        <v>132</v>
      </c>
      <c r="C48" s="29"/>
      <c r="D48" s="29"/>
      <c r="E48" s="59" t="s">
        <v>1142</v>
      </c>
      <c r="F48" s="29"/>
      <c r="G48" s="29"/>
      <c r="H48" s="60"/>
      <c r="I48" s="29"/>
      <c r="J48" s="60"/>
      <c r="K48" s="29"/>
      <c r="L48" s="29"/>
      <c r="M48" s="12"/>
      <c r="N48" s="2"/>
      <c r="O48" s="2"/>
      <c r="P48" s="2"/>
      <c r="Q48" s="2"/>
    </row>
    <row r="49" thickTop="1" thickBot="1" ht="25" customHeight="1">
      <c r="A49" s="9"/>
      <c r="B49" s="1"/>
      <c r="C49" s="65">
        <v>0</v>
      </c>
      <c r="D49" s="1"/>
      <c r="E49" s="66" t="s">
        <v>117</v>
      </c>
      <c r="F49" s="1"/>
      <c r="G49" s="67" t="s">
        <v>152</v>
      </c>
      <c r="H49" s="68">
        <f>J31+J34+J37+J40+J43+J46</f>
        <v>0</v>
      </c>
      <c r="I49" s="67" t="s">
        <v>153</v>
      </c>
      <c r="J49" s="69">
        <f>(L49-H49)</f>
        <v>0</v>
      </c>
      <c r="K49" s="67" t="s">
        <v>154</v>
      </c>
      <c r="L49" s="70">
        <f>L31+L34+L37+L40+L43+L46</f>
        <v>0</v>
      </c>
      <c r="M49" s="12"/>
      <c r="N49" s="2"/>
      <c r="O49" s="2"/>
      <c r="P49" s="2"/>
      <c r="Q49" s="41">
        <f>0+Q31+Q34+Q37+Q40+Q43+Q46</f>
        <v>0</v>
      </c>
      <c r="R49" s="33">
        <f>0+R31+R34+R37+R40+R43+R46</f>
        <v>0</v>
      </c>
      <c r="S49" s="71">
        <f>Q49*(1+J49)+R49</f>
        <v>0</v>
      </c>
    </row>
    <row r="50" thickTop="1" thickBot="1" ht="25" customHeight="1">
      <c r="A50" s="9"/>
      <c r="B50" s="72"/>
      <c r="C50" s="72"/>
      <c r="D50" s="72"/>
      <c r="E50" s="73"/>
      <c r="F50" s="72"/>
      <c r="G50" s="74" t="s">
        <v>155</v>
      </c>
      <c r="H50" s="75">
        <f>J31+J34+J37+J40+J43+J46</f>
        <v>0</v>
      </c>
      <c r="I50" s="74" t="s">
        <v>156</v>
      </c>
      <c r="J50" s="76">
        <f>0+J49</f>
        <v>0</v>
      </c>
      <c r="K50" s="74" t="s">
        <v>157</v>
      </c>
      <c r="L50" s="77">
        <f>L31+L34+L37+L40+L43+L46</f>
        <v>0</v>
      </c>
      <c r="M50" s="12"/>
      <c r="N50" s="2"/>
      <c r="O50" s="2"/>
      <c r="P50" s="2"/>
      <c r="Q50" s="2"/>
    </row>
    <row r="51" ht="40" customHeight="1">
      <c r="A51" s="9"/>
      <c r="B51" s="82" t="s">
        <v>197</v>
      </c>
      <c r="C51" s="1"/>
      <c r="D51" s="1"/>
      <c r="E51" s="1"/>
      <c r="F51" s="1"/>
      <c r="G51" s="1"/>
      <c r="H51" s="48"/>
      <c r="I51" s="1"/>
      <c r="J51" s="48"/>
      <c r="K51" s="1"/>
      <c r="L51" s="1"/>
      <c r="M51" s="12"/>
      <c r="N51" s="2"/>
      <c r="O51" s="2"/>
      <c r="P51" s="2"/>
      <c r="Q51" s="2"/>
    </row>
    <row r="52">
      <c r="A52" s="9"/>
      <c r="B52" s="49">
        <v>7</v>
      </c>
      <c r="C52" s="50" t="s">
        <v>792</v>
      </c>
      <c r="D52" s="50" t="s">
        <v>7</v>
      </c>
      <c r="E52" s="50" t="s">
        <v>793</v>
      </c>
      <c r="F52" s="50" t="s">
        <v>7</v>
      </c>
      <c r="G52" s="51" t="s">
        <v>172</v>
      </c>
      <c r="H52" s="52">
        <v>0.73799999999999999</v>
      </c>
      <c r="I52" s="24">
        <f>ROUND(0,2)</f>
        <v>0</v>
      </c>
      <c r="J52" s="53">
        <f>ROUND(I52*H52,2)</f>
        <v>0</v>
      </c>
      <c r="K52" s="54">
        <v>0.20999999999999999</v>
      </c>
      <c r="L52" s="55">
        <f>IF(ISNUMBER(K52),ROUND(J52*(K52+1),2),0)</f>
        <v>0</v>
      </c>
      <c r="M52" s="12"/>
      <c r="N52" s="2"/>
      <c r="O52" s="2"/>
      <c r="P52" s="2"/>
      <c r="Q52" s="41">
        <f>IF(ISNUMBER(K52),IF(H52&gt;0,IF(I52&gt;0,J52,0),0),0)</f>
        <v>0</v>
      </c>
      <c r="R52" s="33">
        <f>IF(ISNUMBER(K52)=FALSE,J52,0)</f>
        <v>0</v>
      </c>
    </row>
    <row r="53">
      <c r="A53" s="9"/>
      <c r="B53" s="56" t="s">
        <v>130</v>
      </c>
      <c r="C53" s="1"/>
      <c r="D53" s="1"/>
      <c r="E53" s="57" t="s">
        <v>794</v>
      </c>
      <c r="F53" s="1"/>
      <c r="G53" s="1"/>
      <c r="H53" s="48"/>
      <c r="I53" s="1"/>
      <c r="J53" s="48"/>
      <c r="K53" s="1"/>
      <c r="L53" s="1"/>
      <c r="M53" s="12"/>
      <c r="N53" s="2"/>
      <c r="O53" s="2"/>
      <c r="P53" s="2"/>
      <c r="Q53" s="2"/>
    </row>
    <row r="54" thickBot="1">
      <c r="A54" s="9"/>
      <c r="B54" s="58" t="s">
        <v>132</v>
      </c>
      <c r="C54" s="29"/>
      <c r="D54" s="29"/>
      <c r="E54" s="59" t="s">
        <v>1143</v>
      </c>
      <c r="F54" s="29"/>
      <c r="G54" s="29"/>
      <c r="H54" s="60"/>
      <c r="I54" s="29"/>
      <c r="J54" s="60"/>
      <c r="K54" s="29"/>
      <c r="L54" s="29"/>
      <c r="M54" s="12"/>
      <c r="N54" s="2"/>
      <c r="O54" s="2"/>
      <c r="P54" s="2"/>
      <c r="Q54" s="2"/>
    </row>
    <row r="55" thickTop="1">
      <c r="A55" s="9"/>
      <c r="B55" s="49">
        <v>8</v>
      </c>
      <c r="C55" s="50" t="s">
        <v>435</v>
      </c>
      <c r="D55" s="50" t="s">
        <v>7</v>
      </c>
      <c r="E55" s="50" t="s">
        <v>436</v>
      </c>
      <c r="F55" s="50" t="s">
        <v>7</v>
      </c>
      <c r="G55" s="51" t="s">
        <v>172</v>
      </c>
      <c r="H55" s="61">
        <v>6.7939999999999996</v>
      </c>
      <c r="I55" s="35">
        <f>ROUND(0,2)</f>
        <v>0</v>
      </c>
      <c r="J55" s="62">
        <f>ROUND(I55*H55,2)</f>
        <v>0</v>
      </c>
      <c r="K55" s="63">
        <v>0.20999999999999999</v>
      </c>
      <c r="L55" s="64">
        <f>IF(ISNUMBER(K55),ROUND(J55*(K55+1),2),0)</f>
        <v>0</v>
      </c>
      <c r="M55" s="12"/>
      <c r="N55" s="2"/>
      <c r="O55" s="2"/>
      <c r="P55" s="2"/>
      <c r="Q55" s="41">
        <f>IF(ISNUMBER(K55),IF(H55&gt;0,IF(I55&gt;0,J55,0),0),0)</f>
        <v>0</v>
      </c>
      <c r="R55" s="33">
        <f>IF(ISNUMBER(K55)=FALSE,J55,0)</f>
        <v>0</v>
      </c>
    </row>
    <row r="56">
      <c r="A56" s="9"/>
      <c r="B56" s="56" t="s">
        <v>130</v>
      </c>
      <c r="C56" s="1"/>
      <c r="D56" s="1"/>
      <c r="E56" s="57" t="s">
        <v>437</v>
      </c>
      <c r="F56" s="1"/>
      <c r="G56" s="1"/>
      <c r="H56" s="48"/>
      <c r="I56" s="1"/>
      <c r="J56" s="48"/>
      <c r="K56" s="1"/>
      <c r="L56" s="1"/>
      <c r="M56" s="12"/>
      <c r="N56" s="2"/>
      <c r="O56" s="2"/>
      <c r="P56" s="2"/>
      <c r="Q56" s="2"/>
    </row>
    <row r="57" thickBot="1">
      <c r="A57" s="9"/>
      <c r="B57" s="58" t="s">
        <v>132</v>
      </c>
      <c r="C57" s="29"/>
      <c r="D57" s="29"/>
      <c r="E57" s="59" t="s">
        <v>1144</v>
      </c>
      <c r="F57" s="29"/>
      <c r="G57" s="29"/>
      <c r="H57" s="60"/>
      <c r="I57" s="29"/>
      <c r="J57" s="60"/>
      <c r="K57" s="29"/>
      <c r="L57" s="29"/>
      <c r="M57" s="12"/>
      <c r="N57" s="2"/>
      <c r="O57" s="2"/>
      <c r="P57" s="2"/>
      <c r="Q57" s="2"/>
    </row>
    <row r="58" thickTop="1">
      <c r="A58" s="9"/>
      <c r="B58" s="49">
        <v>9</v>
      </c>
      <c r="C58" s="50" t="s">
        <v>217</v>
      </c>
      <c r="D58" s="50" t="s">
        <v>7</v>
      </c>
      <c r="E58" s="50" t="s">
        <v>218</v>
      </c>
      <c r="F58" s="50" t="s">
        <v>7</v>
      </c>
      <c r="G58" s="51" t="s">
        <v>172</v>
      </c>
      <c r="H58" s="61">
        <v>4.0759999999999996</v>
      </c>
      <c r="I58" s="35">
        <f>ROUND(0,2)</f>
        <v>0</v>
      </c>
      <c r="J58" s="62">
        <f>ROUND(I58*H58,2)</f>
        <v>0</v>
      </c>
      <c r="K58" s="63">
        <v>0.20999999999999999</v>
      </c>
      <c r="L58" s="64">
        <f>IF(ISNUMBER(K58),ROUND(J58*(K58+1),2),0)</f>
        <v>0</v>
      </c>
      <c r="M58" s="12"/>
      <c r="N58" s="2"/>
      <c r="O58" s="2"/>
      <c r="P58" s="2"/>
      <c r="Q58" s="41">
        <f>IF(ISNUMBER(K58),IF(H58&gt;0,IF(I58&gt;0,J58,0),0),0)</f>
        <v>0</v>
      </c>
      <c r="R58" s="33">
        <f>IF(ISNUMBER(K58)=FALSE,J58,0)</f>
        <v>0</v>
      </c>
    </row>
    <row r="59">
      <c r="A59" s="9"/>
      <c r="B59" s="56" t="s">
        <v>130</v>
      </c>
      <c r="C59" s="1"/>
      <c r="D59" s="1"/>
      <c r="E59" s="57" t="s">
        <v>1045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 thickBot="1">
      <c r="A60" s="9"/>
      <c r="B60" s="58" t="s">
        <v>132</v>
      </c>
      <c r="C60" s="29"/>
      <c r="D60" s="29"/>
      <c r="E60" s="59" t="s">
        <v>1145</v>
      </c>
      <c r="F60" s="29"/>
      <c r="G60" s="29"/>
      <c r="H60" s="60"/>
      <c r="I60" s="29"/>
      <c r="J60" s="60"/>
      <c r="K60" s="29"/>
      <c r="L60" s="29"/>
      <c r="M60" s="12"/>
      <c r="N60" s="2"/>
      <c r="O60" s="2"/>
      <c r="P60" s="2"/>
      <c r="Q60" s="2"/>
    </row>
    <row r="61" thickTop="1">
      <c r="A61" s="9"/>
      <c r="B61" s="49">
        <v>10</v>
      </c>
      <c r="C61" s="50" t="s">
        <v>221</v>
      </c>
      <c r="D61" s="50" t="s">
        <v>7</v>
      </c>
      <c r="E61" s="50" t="s">
        <v>222</v>
      </c>
      <c r="F61" s="50" t="s">
        <v>7</v>
      </c>
      <c r="G61" s="51" t="s">
        <v>172</v>
      </c>
      <c r="H61" s="61">
        <v>0.73799999999999999</v>
      </c>
      <c r="I61" s="35">
        <f>ROUND(0,2)</f>
        <v>0</v>
      </c>
      <c r="J61" s="62">
        <f>ROUND(I61*H61,2)</f>
        <v>0</v>
      </c>
      <c r="K61" s="63">
        <v>0.20999999999999999</v>
      </c>
      <c r="L61" s="64">
        <f>IF(ISNUMBER(K61),ROUND(J61*(K61+1),2),0)</f>
        <v>0</v>
      </c>
      <c r="M61" s="12"/>
      <c r="N61" s="2"/>
      <c r="O61" s="2"/>
      <c r="P61" s="2"/>
      <c r="Q61" s="41">
        <f>IF(ISNUMBER(K61),IF(H61&gt;0,IF(I61&gt;0,J61,0),0),0)</f>
        <v>0</v>
      </c>
      <c r="R61" s="33">
        <f>IF(ISNUMBER(K61)=FALSE,J61,0)</f>
        <v>0</v>
      </c>
    </row>
    <row r="62">
      <c r="A62" s="9"/>
      <c r="B62" s="56" t="s">
        <v>130</v>
      </c>
      <c r="C62" s="1"/>
      <c r="D62" s="1"/>
      <c r="E62" s="57" t="s">
        <v>219</v>
      </c>
      <c r="F62" s="1"/>
      <c r="G62" s="1"/>
      <c r="H62" s="48"/>
      <c r="I62" s="1"/>
      <c r="J62" s="48"/>
      <c r="K62" s="1"/>
      <c r="L62" s="1"/>
      <c r="M62" s="12"/>
      <c r="N62" s="2"/>
      <c r="O62" s="2"/>
      <c r="P62" s="2"/>
      <c r="Q62" s="2"/>
    </row>
    <row r="63" thickBot="1">
      <c r="A63" s="9"/>
      <c r="B63" s="58" t="s">
        <v>132</v>
      </c>
      <c r="C63" s="29"/>
      <c r="D63" s="29"/>
      <c r="E63" s="59" t="s">
        <v>1143</v>
      </c>
      <c r="F63" s="29"/>
      <c r="G63" s="29"/>
      <c r="H63" s="60"/>
      <c r="I63" s="29"/>
      <c r="J63" s="60"/>
      <c r="K63" s="29"/>
      <c r="L63" s="29"/>
      <c r="M63" s="12"/>
      <c r="N63" s="2"/>
      <c r="O63" s="2"/>
      <c r="P63" s="2"/>
      <c r="Q63" s="2"/>
    </row>
    <row r="64" thickTop="1">
      <c r="A64" s="9"/>
      <c r="B64" s="49">
        <v>11</v>
      </c>
      <c r="C64" s="50" t="s">
        <v>225</v>
      </c>
      <c r="D64" s="50" t="s">
        <v>7</v>
      </c>
      <c r="E64" s="50" t="s">
        <v>226</v>
      </c>
      <c r="F64" s="50" t="s">
        <v>7</v>
      </c>
      <c r="G64" s="51" t="s">
        <v>227</v>
      </c>
      <c r="H64" s="61">
        <v>26</v>
      </c>
      <c r="I64" s="35">
        <f>ROUND(0,2)</f>
        <v>0</v>
      </c>
      <c r="J64" s="62">
        <f>ROUND(I64*H64,2)</f>
        <v>0</v>
      </c>
      <c r="K64" s="63">
        <v>0.20999999999999999</v>
      </c>
      <c r="L64" s="64">
        <f>IF(ISNUMBER(K64),ROUND(J64*(K64+1),2),0)</f>
        <v>0</v>
      </c>
      <c r="M64" s="12"/>
      <c r="N64" s="2"/>
      <c r="O64" s="2"/>
      <c r="P64" s="2"/>
      <c r="Q64" s="41">
        <f>IF(ISNUMBER(K64),IF(H64&gt;0,IF(I64&gt;0,J64,0),0),0)</f>
        <v>0</v>
      </c>
      <c r="R64" s="33">
        <f>IF(ISNUMBER(K64)=FALSE,J64,0)</f>
        <v>0</v>
      </c>
    </row>
    <row r="65">
      <c r="A65" s="9"/>
      <c r="B65" s="56" t="s">
        <v>130</v>
      </c>
      <c r="C65" s="1"/>
      <c r="D65" s="1"/>
      <c r="E65" s="57" t="s">
        <v>219</v>
      </c>
      <c r="F65" s="1"/>
      <c r="G65" s="1"/>
      <c r="H65" s="48"/>
      <c r="I65" s="1"/>
      <c r="J65" s="48"/>
      <c r="K65" s="1"/>
      <c r="L65" s="1"/>
      <c r="M65" s="12"/>
      <c r="N65" s="2"/>
      <c r="O65" s="2"/>
      <c r="P65" s="2"/>
      <c r="Q65" s="2"/>
    </row>
    <row r="66" thickBot="1">
      <c r="A66" s="9"/>
      <c r="B66" s="58" t="s">
        <v>132</v>
      </c>
      <c r="C66" s="29"/>
      <c r="D66" s="29"/>
      <c r="E66" s="59" t="s">
        <v>1146</v>
      </c>
      <c r="F66" s="29"/>
      <c r="G66" s="29"/>
      <c r="H66" s="60"/>
      <c r="I66" s="29"/>
      <c r="J66" s="60"/>
      <c r="K66" s="29"/>
      <c r="L66" s="29"/>
      <c r="M66" s="12"/>
      <c r="N66" s="2"/>
      <c r="O66" s="2"/>
      <c r="P66" s="2"/>
      <c r="Q66" s="2"/>
    </row>
    <row r="67" thickTop="1">
      <c r="A67" s="9"/>
      <c r="B67" s="49">
        <v>12</v>
      </c>
      <c r="C67" s="50" t="s">
        <v>690</v>
      </c>
      <c r="D67" s="50" t="s">
        <v>7</v>
      </c>
      <c r="E67" s="50" t="s">
        <v>691</v>
      </c>
      <c r="F67" s="50" t="s">
        <v>7</v>
      </c>
      <c r="G67" s="51" t="s">
        <v>172</v>
      </c>
      <c r="H67" s="61">
        <v>2.2330000000000001</v>
      </c>
      <c r="I67" s="35">
        <f>ROUND(0,2)</f>
        <v>0</v>
      </c>
      <c r="J67" s="62">
        <f>ROUND(I67*H67,2)</f>
        <v>0</v>
      </c>
      <c r="K67" s="63">
        <v>0.20999999999999999</v>
      </c>
      <c r="L67" s="64">
        <f>IF(ISNUMBER(K67),ROUND(J67*(K67+1),2),0)</f>
        <v>0</v>
      </c>
      <c r="M67" s="12"/>
      <c r="N67" s="2"/>
      <c r="O67" s="2"/>
      <c r="P67" s="2"/>
      <c r="Q67" s="41">
        <f>IF(ISNUMBER(K67),IF(H67&gt;0,IF(I67&gt;0,J67,0),0),0)</f>
        <v>0</v>
      </c>
      <c r="R67" s="33">
        <f>IF(ISNUMBER(K67)=FALSE,J67,0)</f>
        <v>0</v>
      </c>
    </row>
    <row r="68">
      <c r="A68" s="9"/>
      <c r="B68" s="56" t="s">
        <v>130</v>
      </c>
      <c r="C68" s="1"/>
      <c r="D68" s="1"/>
      <c r="E68" s="57" t="s">
        <v>7</v>
      </c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 thickBot="1">
      <c r="A69" s="9"/>
      <c r="B69" s="58" t="s">
        <v>132</v>
      </c>
      <c r="C69" s="29"/>
      <c r="D69" s="29"/>
      <c r="E69" s="59" t="s">
        <v>1147</v>
      </c>
      <c r="F69" s="29"/>
      <c r="G69" s="29"/>
      <c r="H69" s="60"/>
      <c r="I69" s="29"/>
      <c r="J69" s="60"/>
      <c r="K69" s="29"/>
      <c r="L69" s="29"/>
      <c r="M69" s="12"/>
      <c r="N69" s="2"/>
      <c r="O69" s="2"/>
      <c r="P69" s="2"/>
      <c r="Q69" s="2"/>
    </row>
    <row r="70" thickTop="1">
      <c r="A70" s="9"/>
      <c r="B70" s="49">
        <v>13</v>
      </c>
      <c r="C70" s="50" t="s">
        <v>607</v>
      </c>
      <c r="D70" s="50" t="s">
        <v>7</v>
      </c>
      <c r="E70" s="50" t="s">
        <v>608</v>
      </c>
      <c r="F70" s="50" t="s">
        <v>7</v>
      </c>
      <c r="G70" s="51" t="s">
        <v>172</v>
      </c>
      <c r="H70" s="61">
        <v>77.286000000000001</v>
      </c>
      <c r="I70" s="35">
        <f>ROUND(0,2)</f>
        <v>0</v>
      </c>
      <c r="J70" s="62">
        <f>ROUND(I70*H70,2)</f>
        <v>0</v>
      </c>
      <c r="K70" s="63">
        <v>0.20999999999999999</v>
      </c>
      <c r="L70" s="64">
        <f>IF(ISNUMBER(K70),ROUND(J70*(K70+1),2),0)</f>
        <v>0</v>
      </c>
      <c r="M70" s="12"/>
      <c r="N70" s="2"/>
      <c r="O70" s="2"/>
      <c r="P70" s="2"/>
      <c r="Q70" s="41">
        <f>IF(ISNUMBER(K70),IF(H70&gt;0,IF(I70&gt;0,J70,0),0),0)</f>
        <v>0</v>
      </c>
      <c r="R70" s="33">
        <f>IF(ISNUMBER(K70)=FALSE,J70,0)</f>
        <v>0</v>
      </c>
    </row>
    <row r="71">
      <c r="A71" s="9"/>
      <c r="B71" s="56" t="s">
        <v>130</v>
      </c>
      <c r="C71" s="1"/>
      <c r="D71" s="1"/>
      <c r="E71" s="57" t="s">
        <v>1148</v>
      </c>
      <c r="F71" s="1"/>
      <c r="G71" s="1"/>
      <c r="H71" s="48"/>
      <c r="I71" s="1"/>
      <c r="J71" s="48"/>
      <c r="K71" s="1"/>
      <c r="L71" s="1"/>
      <c r="M71" s="12"/>
      <c r="N71" s="2"/>
      <c r="O71" s="2"/>
      <c r="P71" s="2"/>
      <c r="Q71" s="2"/>
    </row>
    <row r="72" thickBot="1">
      <c r="A72" s="9"/>
      <c r="B72" s="58" t="s">
        <v>132</v>
      </c>
      <c r="C72" s="29"/>
      <c r="D72" s="29"/>
      <c r="E72" s="59" t="s">
        <v>1149</v>
      </c>
      <c r="F72" s="29"/>
      <c r="G72" s="29"/>
      <c r="H72" s="60"/>
      <c r="I72" s="29"/>
      <c r="J72" s="60"/>
      <c r="K72" s="29"/>
      <c r="L72" s="29"/>
      <c r="M72" s="12"/>
      <c r="N72" s="2"/>
      <c r="O72" s="2"/>
      <c r="P72" s="2"/>
      <c r="Q72" s="2"/>
    </row>
    <row r="73" thickTop="1">
      <c r="A73" s="9"/>
      <c r="B73" s="49">
        <v>14</v>
      </c>
      <c r="C73" s="50" t="s">
        <v>257</v>
      </c>
      <c r="D73" s="50" t="s">
        <v>7</v>
      </c>
      <c r="E73" s="50" t="s">
        <v>258</v>
      </c>
      <c r="F73" s="50" t="s">
        <v>7</v>
      </c>
      <c r="G73" s="51" t="s">
        <v>172</v>
      </c>
      <c r="H73" s="61">
        <v>79.599000000000004</v>
      </c>
      <c r="I73" s="35">
        <f>ROUND(0,2)</f>
        <v>0</v>
      </c>
      <c r="J73" s="62">
        <f>ROUND(I73*H73,2)</f>
        <v>0</v>
      </c>
      <c r="K73" s="63">
        <v>0.20999999999999999</v>
      </c>
      <c r="L73" s="64">
        <f>IF(ISNUMBER(K73),ROUND(J73*(K73+1),2),0)</f>
        <v>0</v>
      </c>
      <c r="M73" s="12"/>
      <c r="N73" s="2"/>
      <c r="O73" s="2"/>
      <c r="P73" s="2"/>
      <c r="Q73" s="41">
        <f>IF(ISNUMBER(K73),IF(H73&gt;0,IF(I73&gt;0,J73,0),0),0)</f>
        <v>0</v>
      </c>
      <c r="R73" s="33">
        <f>IF(ISNUMBER(K73)=FALSE,J73,0)</f>
        <v>0</v>
      </c>
    </row>
    <row r="74">
      <c r="A74" s="9"/>
      <c r="B74" s="56" t="s">
        <v>130</v>
      </c>
      <c r="C74" s="1"/>
      <c r="D74" s="1"/>
      <c r="E74" s="57" t="s">
        <v>7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 thickBot="1">
      <c r="A75" s="9"/>
      <c r="B75" s="58" t="s">
        <v>132</v>
      </c>
      <c r="C75" s="29"/>
      <c r="D75" s="29"/>
      <c r="E75" s="59" t="s">
        <v>1150</v>
      </c>
      <c r="F75" s="29"/>
      <c r="G75" s="29"/>
      <c r="H75" s="60"/>
      <c r="I75" s="29"/>
      <c r="J75" s="60"/>
      <c r="K75" s="29"/>
      <c r="L75" s="29"/>
      <c r="M75" s="12"/>
      <c r="N75" s="2"/>
      <c r="O75" s="2"/>
      <c r="P75" s="2"/>
      <c r="Q75" s="2"/>
    </row>
    <row r="76" thickTop="1">
      <c r="A76" s="9"/>
      <c r="B76" s="49">
        <v>15</v>
      </c>
      <c r="C76" s="50" t="s">
        <v>614</v>
      </c>
      <c r="D76" s="50" t="s">
        <v>7</v>
      </c>
      <c r="E76" s="50" t="s">
        <v>615</v>
      </c>
      <c r="F76" s="50" t="s">
        <v>7</v>
      </c>
      <c r="G76" s="51" t="s">
        <v>172</v>
      </c>
      <c r="H76" s="61">
        <v>57.235999999999997</v>
      </c>
      <c r="I76" s="35">
        <f>ROUND(0,2)</f>
        <v>0</v>
      </c>
      <c r="J76" s="62">
        <f>ROUND(I76*H76,2)</f>
        <v>0</v>
      </c>
      <c r="K76" s="63">
        <v>0.20999999999999999</v>
      </c>
      <c r="L76" s="64">
        <f>IF(ISNUMBER(K76),ROUND(J76*(K76+1),2),0)</f>
        <v>0</v>
      </c>
      <c r="M76" s="12"/>
      <c r="N76" s="2"/>
      <c r="O76" s="2"/>
      <c r="P76" s="2"/>
      <c r="Q76" s="41">
        <f>IF(ISNUMBER(K76),IF(H76&gt;0,IF(I76&gt;0,J76,0),0),0)</f>
        <v>0</v>
      </c>
      <c r="R76" s="33">
        <f>IF(ISNUMBER(K76)=FALSE,J76,0)</f>
        <v>0</v>
      </c>
    </row>
    <row r="77">
      <c r="A77" s="9"/>
      <c r="B77" s="56" t="s">
        <v>130</v>
      </c>
      <c r="C77" s="1"/>
      <c r="D77" s="1"/>
      <c r="E77" s="57" t="s">
        <v>7</v>
      </c>
      <c r="F77" s="1"/>
      <c r="G77" s="1"/>
      <c r="H77" s="48"/>
      <c r="I77" s="1"/>
      <c r="J77" s="48"/>
      <c r="K77" s="1"/>
      <c r="L77" s="1"/>
      <c r="M77" s="12"/>
      <c r="N77" s="2"/>
      <c r="O77" s="2"/>
      <c r="P77" s="2"/>
      <c r="Q77" s="2"/>
    </row>
    <row r="78" thickBot="1">
      <c r="A78" s="9"/>
      <c r="B78" s="58" t="s">
        <v>132</v>
      </c>
      <c r="C78" s="29"/>
      <c r="D78" s="29"/>
      <c r="E78" s="59" t="s">
        <v>1151</v>
      </c>
      <c r="F78" s="29"/>
      <c r="G78" s="29"/>
      <c r="H78" s="60"/>
      <c r="I78" s="29"/>
      <c r="J78" s="60"/>
      <c r="K78" s="29"/>
      <c r="L78" s="29"/>
      <c r="M78" s="12"/>
      <c r="N78" s="2"/>
      <c r="O78" s="2"/>
      <c r="P78" s="2"/>
      <c r="Q78" s="2"/>
    </row>
    <row r="79" thickTop="1">
      <c r="A79" s="9"/>
      <c r="B79" s="49">
        <v>16</v>
      </c>
      <c r="C79" s="50" t="s">
        <v>1054</v>
      </c>
      <c r="D79" s="50" t="s">
        <v>7</v>
      </c>
      <c r="E79" s="50" t="s">
        <v>1055</v>
      </c>
      <c r="F79" s="50" t="s">
        <v>7</v>
      </c>
      <c r="G79" s="51" t="s">
        <v>172</v>
      </c>
      <c r="H79" s="61">
        <v>3.472</v>
      </c>
      <c r="I79" s="35">
        <f>ROUND(0,2)</f>
        <v>0</v>
      </c>
      <c r="J79" s="62">
        <f>ROUND(I79*H79,2)</f>
        <v>0</v>
      </c>
      <c r="K79" s="63">
        <v>0.20999999999999999</v>
      </c>
      <c r="L79" s="64">
        <f>IF(ISNUMBER(K79),ROUND(J79*(K79+1),2),0)</f>
        <v>0</v>
      </c>
      <c r="M79" s="12"/>
      <c r="N79" s="2"/>
      <c r="O79" s="2"/>
      <c r="P79" s="2"/>
      <c r="Q79" s="41">
        <f>IF(ISNUMBER(K79),IF(H79&gt;0,IF(I79&gt;0,J79,0),0),0)</f>
        <v>0</v>
      </c>
      <c r="R79" s="33">
        <f>IF(ISNUMBER(K79)=FALSE,J79,0)</f>
        <v>0</v>
      </c>
    </row>
    <row r="80">
      <c r="A80" s="9"/>
      <c r="B80" s="56" t="s">
        <v>130</v>
      </c>
      <c r="C80" s="1"/>
      <c r="D80" s="1"/>
      <c r="E80" s="57" t="s">
        <v>619</v>
      </c>
      <c r="F80" s="1"/>
      <c r="G80" s="1"/>
      <c r="H80" s="48"/>
      <c r="I80" s="1"/>
      <c r="J80" s="48"/>
      <c r="K80" s="1"/>
      <c r="L80" s="1"/>
      <c r="M80" s="12"/>
      <c r="N80" s="2"/>
      <c r="O80" s="2"/>
      <c r="P80" s="2"/>
      <c r="Q80" s="2"/>
    </row>
    <row r="81" thickBot="1">
      <c r="A81" s="9"/>
      <c r="B81" s="58" t="s">
        <v>132</v>
      </c>
      <c r="C81" s="29"/>
      <c r="D81" s="29"/>
      <c r="E81" s="59" t="s">
        <v>1152</v>
      </c>
      <c r="F81" s="29"/>
      <c r="G81" s="29"/>
      <c r="H81" s="60"/>
      <c r="I81" s="29"/>
      <c r="J81" s="60"/>
      <c r="K81" s="29"/>
      <c r="L81" s="29"/>
      <c r="M81" s="12"/>
      <c r="N81" s="2"/>
      <c r="O81" s="2"/>
      <c r="P81" s="2"/>
      <c r="Q81" s="2"/>
    </row>
    <row r="82" thickTop="1">
      <c r="A82" s="9"/>
      <c r="B82" s="49">
        <v>17</v>
      </c>
      <c r="C82" s="50" t="s">
        <v>617</v>
      </c>
      <c r="D82" s="50" t="s">
        <v>7</v>
      </c>
      <c r="E82" s="50" t="s">
        <v>618</v>
      </c>
      <c r="F82" s="50" t="s">
        <v>7</v>
      </c>
      <c r="G82" s="51" t="s">
        <v>172</v>
      </c>
      <c r="H82" s="61">
        <v>12.342000000000001</v>
      </c>
      <c r="I82" s="35">
        <f>ROUND(0,2)</f>
        <v>0</v>
      </c>
      <c r="J82" s="62">
        <f>ROUND(I82*H82,2)</f>
        <v>0</v>
      </c>
      <c r="K82" s="63">
        <v>0.20999999999999999</v>
      </c>
      <c r="L82" s="64">
        <f>IF(ISNUMBER(K82),ROUND(J82*(K82+1),2),0)</f>
        <v>0</v>
      </c>
      <c r="M82" s="12"/>
      <c r="N82" s="2"/>
      <c r="O82" s="2"/>
      <c r="P82" s="2"/>
      <c r="Q82" s="41">
        <f>IF(ISNUMBER(K82),IF(H82&gt;0,IF(I82&gt;0,J82,0),0),0)</f>
        <v>0</v>
      </c>
      <c r="R82" s="33">
        <f>IF(ISNUMBER(K82)=FALSE,J82,0)</f>
        <v>0</v>
      </c>
    </row>
    <row r="83">
      <c r="A83" s="9"/>
      <c r="B83" s="56" t="s">
        <v>130</v>
      </c>
      <c r="C83" s="1"/>
      <c r="D83" s="1"/>
      <c r="E83" s="57" t="s">
        <v>619</v>
      </c>
      <c r="F83" s="1"/>
      <c r="G83" s="1"/>
      <c r="H83" s="48"/>
      <c r="I83" s="1"/>
      <c r="J83" s="48"/>
      <c r="K83" s="1"/>
      <c r="L83" s="1"/>
      <c r="M83" s="12"/>
      <c r="N83" s="2"/>
      <c r="O83" s="2"/>
      <c r="P83" s="2"/>
      <c r="Q83" s="2"/>
    </row>
    <row r="84" thickBot="1">
      <c r="A84" s="9"/>
      <c r="B84" s="58" t="s">
        <v>132</v>
      </c>
      <c r="C84" s="29"/>
      <c r="D84" s="29"/>
      <c r="E84" s="59" t="s">
        <v>1153</v>
      </c>
      <c r="F84" s="29"/>
      <c r="G84" s="29"/>
      <c r="H84" s="60"/>
      <c r="I84" s="29"/>
      <c r="J84" s="60"/>
      <c r="K84" s="29"/>
      <c r="L84" s="29"/>
      <c r="M84" s="12"/>
      <c r="N84" s="2"/>
      <c r="O84" s="2"/>
      <c r="P84" s="2"/>
      <c r="Q84" s="2"/>
    </row>
    <row r="85" thickTop="1" thickBot="1" ht="25" customHeight="1">
      <c r="A85" s="9"/>
      <c r="B85" s="1"/>
      <c r="C85" s="65">
        <v>1</v>
      </c>
      <c r="D85" s="1"/>
      <c r="E85" s="66" t="s">
        <v>165</v>
      </c>
      <c r="F85" s="1"/>
      <c r="G85" s="67" t="s">
        <v>152</v>
      </c>
      <c r="H85" s="68">
        <f>J52+J55+J58+J61+J64+J67+J70+J73+J76+J79+J82</f>
        <v>0</v>
      </c>
      <c r="I85" s="67" t="s">
        <v>153</v>
      </c>
      <c r="J85" s="69">
        <f>(L85-H85)</f>
        <v>0</v>
      </c>
      <c r="K85" s="67" t="s">
        <v>154</v>
      </c>
      <c r="L85" s="70">
        <f>L52+L55+L58+L61+L64+L67+L70+L73+L76+L79+L82</f>
        <v>0</v>
      </c>
      <c r="M85" s="12"/>
      <c r="N85" s="2"/>
      <c r="O85" s="2"/>
      <c r="P85" s="2"/>
      <c r="Q85" s="41">
        <f>0+Q52+Q55+Q58+Q61+Q64+Q67+Q70+Q73+Q76+Q79+Q82</f>
        <v>0</v>
      </c>
      <c r="R85" s="33">
        <f>0+R52+R55+R58+R61+R64+R67+R70+R73+R76+R79+R82</f>
        <v>0</v>
      </c>
      <c r="S85" s="71">
        <f>Q85*(1+J85)+R85</f>
        <v>0</v>
      </c>
    </row>
    <row r="86" thickTop="1" thickBot="1" ht="25" customHeight="1">
      <c r="A86" s="9"/>
      <c r="B86" s="72"/>
      <c r="C86" s="72"/>
      <c r="D86" s="72"/>
      <c r="E86" s="73"/>
      <c r="F86" s="72"/>
      <c r="G86" s="74" t="s">
        <v>155</v>
      </c>
      <c r="H86" s="75">
        <f>J52+J55+J58+J61+J64+J67+J70+J73+J76+J79+J82</f>
        <v>0</v>
      </c>
      <c r="I86" s="74" t="s">
        <v>156</v>
      </c>
      <c r="J86" s="76">
        <f>0+J85</f>
        <v>0</v>
      </c>
      <c r="K86" s="74" t="s">
        <v>157</v>
      </c>
      <c r="L86" s="77">
        <f>L52+L55+L58+L61+L64+L67+L70+L73+L76+L79+L82</f>
        <v>0</v>
      </c>
      <c r="M86" s="12"/>
      <c r="N86" s="2"/>
      <c r="O86" s="2"/>
      <c r="P86" s="2"/>
      <c r="Q86" s="2"/>
    </row>
    <row r="87" ht="40" customHeight="1">
      <c r="A87" s="9"/>
      <c r="B87" s="82" t="s">
        <v>621</v>
      </c>
      <c r="C87" s="1"/>
      <c r="D87" s="1"/>
      <c r="E87" s="1"/>
      <c r="F87" s="1"/>
      <c r="G87" s="1"/>
      <c r="H87" s="48"/>
      <c r="I87" s="1"/>
      <c r="J87" s="48"/>
      <c r="K87" s="1"/>
      <c r="L87" s="1"/>
      <c r="M87" s="12"/>
      <c r="N87" s="2"/>
      <c r="O87" s="2"/>
      <c r="P87" s="2"/>
      <c r="Q87" s="2"/>
    </row>
    <row r="88">
      <c r="A88" s="9"/>
      <c r="B88" s="49">
        <v>18</v>
      </c>
      <c r="C88" s="50" t="s">
        <v>622</v>
      </c>
      <c r="D88" s="50" t="s">
        <v>7</v>
      </c>
      <c r="E88" s="50" t="s">
        <v>623</v>
      </c>
      <c r="F88" s="50" t="s">
        <v>7</v>
      </c>
      <c r="G88" s="51" t="s">
        <v>172</v>
      </c>
      <c r="H88" s="52">
        <v>4.2359999999999998</v>
      </c>
      <c r="I88" s="24">
        <f>ROUND(0,2)</f>
        <v>0</v>
      </c>
      <c r="J88" s="53">
        <f>ROUND(I88*H88,2)</f>
        <v>0</v>
      </c>
      <c r="K88" s="54">
        <v>0.20999999999999999</v>
      </c>
      <c r="L88" s="55">
        <f>IF(ISNUMBER(K88),ROUND(J88*(K88+1),2),0)</f>
        <v>0</v>
      </c>
      <c r="M88" s="12"/>
      <c r="N88" s="2"/>
      <c r="O88" s="2"/>
      <c r="P88" s="2"/>
      <c r="Q88" s="41">
        <f>IF(ISNUMBER(K88),IF(H88&gt;0,IF(I88&gt;0,J88,0),0),0)</f>
        <v>0</v>
      </c>
      <c r="R88" s="33">
        <f>IF(ISNUMBER(K88)=FALSE,J88,0)</f>
        <v>0</v>
      </c>
    </row>
    <row r="89">
      <c r="A89" s="9"/>
      <c r="B89" s="56" t="s">
        <v>130</v>
      </c>
      <c r="C89" s="1"/>
      <c r="D89" s="1"/>
      <c r="E89" s="57" t="s">
        <v>7</v>
      </c>
      <c r="F89" s="1"/>
      <c r="G89" s="1"/>
      <c r="H89" s="48"/>
      <c r="I89" s="1"/>
      <c r="J89" s="48"/>
      <c r="K89" s="1"/>
      <c r="L89" s="1"/>
      <c r="M89" s="12"/>
      <c r="N89" s="2"/>
      <c r="O89" s="2"/>
      <c r="P89" s="2"/>
      <c r="Q89" s="2"/>
    </row>
    <row r="90" thickBot="1">
      <c r="A90" s="9"/>
      <c r="B90" s="58" t="s">
        <v>132</v>
      </c>
      <c r="C90" s="29"/>
      <c r="D90" s="29"/>
      <c r="E90" s="59" t="s">
        <v>1154</v>
      </c>
      <c r="F90" s="29"/>
      <c r="G90" s="29"/>
      <c r="H90" s="60"/>
      <c r="I90" s="29"/>
      <c r="J90" s="60"/>
      <c r="K90" s="29"/>
      <c r="L90" s="29"/>
      <c r="M90" s="12"/>
      <c r="N90" s="2"/>
      <c r="O90" s="2"/>
      <c r="P90" s="2"/>
      <c r="Q90" s="2"/>
    </row>
    <row r="91" thickTop="1" thickBot="1" ht="25" customHeight="1">
      <c r="A91" s="9"/>
      <c r="B91" s="1"/>
      <c r="C91" s="65">
        <v>4</v>
      </c>
      <c r="D91" s="1"/>
      <c r="E91" s="66" t="s">
        <v>602</v>
      </c>
      <c r="F91" s="1"/>
      <c r="G91" s="67" t="s">
        <v>152</v>
      </c>
      <c r="H91" s="68">
        <f>0+J88</f>
        <v>0</v>
      </c>
      <c r="I91" s="67" t="s">
        <v>153</v>
      </c>
      <c r="J91" s="69">
        <f>(L91-H91)</f>
        <v>0</v>
      </c>
      <c r="K91" s="67" t="s">
        <v>154</v>
      </c>
      <c r="L91" s="70">
        <f>0+L88</f>
        <v>0</v>
      </c>
      <c r="M91" s="12"/>
      <c r="N91" s="2"/>
      <c r="O91" s="2"/>
      <c r="P91" s="2"/>
      <c r="Q91" s="41">
        <f>0+Q88</f>
        <v>0</v>
      </c>
      <c r="R91" s="33">
        <f>0+R88</f>
        <v>0</v>
      </c>
      <c r="S91" s="71">
        <f>Q91*(1+J91)+R91</f>
        <v>0</v>
      </c>
    </row>
    <row r="92" thickTop="1" thickBot="1" ht="25" customHeight="1">
      <c r="A92" s="9"/>
      <c r="B92" s="72"/>
      <c r="C92" s="72"/>
      <c r="D92" s="72"/>
      <c r="E92" s="73"/>
      <c r="F92" s="72"/>
      <c r="G92" s="74" t="s">
        <v>155</v>
      </c>
      <c r="H92" s="75">
        <f>0+J88</f>
        <v>0</v>
      </c>
      <c r="I92" s="74" t="s">
        <v>156</v>
      </c>
      <c r="J92" s="76">
        <f>0+J91</f>
        <v>0</v>
      </c>
      <c r="K92" s="74" t="s">
        <v>157</v>
      </c>
      <c r="L92" s="77">
        <f>0+L88</f>
        <v>0</v>
      </c>
      <c r="M92" s="12"/>
      <c r="N92" s="2"/>
      <c r="O92" s="2"/>
      <c r="P92" s="2"/>
      <c r="Q92" s="2"/>
    </row>
    <row r="93" ht="40" customHeight="1">
      <c r="A93" s="9"/>
      <c r="B93" s="82" t="s">
        <v>752</v>
      </c>
      <c r="C93" s="1"/>
      <c r="D93" s="1"/>
      <c r="E93" s="1"/>
      <c r="F93" s="1"/>
      <c r="G93" s="1"/>
      <c r="H93" s="48"/>
      <c r="I93" s="1"/>
      <c r="J93" s="48"/>
      <c r="K93" s="1"/>
      <c r="L93" s="1"/>
      <c r="M93" s="12"/>
      <c r="N93" s="2"/>
      <c r="O93" s="2"/>
      <c r="P93" s="2"/>
      <c r="Q93" s="2"/>
    </row>
    <row r="94">
      <c r="A94" s="9"/>
      <c r="B94" s="49">
        <v>19</v>
      </c>
      <c r="C94" s="50" t="s">
        <v>1068</v>
      </c>
      <c r="D94" s="50" t="s">
        <v>179</v>
      </c>
      <c r="E94" s="50" t="s">
        <v>1069</v>
      </c>
      <c r="F94" s="50" t="s">
        <v>7</v>
      </c>
      <c r="G94" s="51" t="s">
        <v>200</v>
      </c>
      <c r="H94" s="52">
        <v>0.754</v>
      </c>
      <c r="I94" s="24">
        <f>ROUND(0,2)</f>
        <v>0</v>
      </c>
      <c r="J94" s="53">
        <f>ROUND(I94*H94,2)</f>
        <v>0</v>
      </c>
      <c r="K94" s="54">
        <v>0.20999999999999999</v>
      </c>
      <c r="L94" s="55">
        <f>IF(ISNUMBER(K94),ROUND(J94*(K94+1),2),0)</f>
        <v>0</v>
      </c>
      <c r="M94" s="12"/>
      <c r="N94" s="2"/>
      <c r="O94" s="2"/>
      <c r="P94" s="2"/>
      <c r="Q94" s="41">
        <f>IF(ISNUMBER(K94),IF(H94&gt;0,IF(I94&gt;0,J94,0),0),0)</f>
        <v>0</v>
      </c>
      <c r="R94" s="33">
        <f>IF(ISNUMBER(K94)=FALSE,J94,0)</f>
        <v>0</v>
      </c>
    </row>
    <row r="95">
      <c r="A95" s="9"/>
      <c r="B95" s="56" t="s">
        <v>130</v>
      </c>
      <c r="C95" s="1"/>
      <c r="D95" s="1"/>
      <c r="E95" s="57" t="s">
        <v>7</v>
      </c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 thickBot="1">
      <c r="A96" s="9"/>
      <c r="B96" s="58" t="s">
        <v>132</v>
      </c>
      <c r="C96" s="29"/>
      <c r="D96" s="29"/>
      <c r="E96" s="59" t="s">
        <v>1155</v>
      </c>
      <c r="F96" s="29"/>
      <c r="G96" s="29"/>
      <c r="H96" s="60"/>
      <c r="I96" s="29"/>
      <c r="J96" s="60"/>
      <c r="K96" s="29"/>
      <c r="L96" s="29"/>
      <c r="M96" s="12"/>
      <c r="N96" s="2"/>
      <c r="O96" s="2"/>
      <c r="P96" s="2"/>
      <c r="Q96" s="2"/>
    </row>
    <row r="97" thickTop="1">
      <c r="A97" s="9"/>
      <c r="B97" s="49">
        <v>20</v>
      </c>
      <c r="C97" s="50" t="s">
        <v>1156</v>
      </c>
      <c r="D97" s="50" t="s">
        <v>183</v>
      </c>
      <c r="E97" s="50" t="s">
        <v>1072</v>
      </c>
      <c r="F97" s="50" t="s">
        <v>7</v>
      </c>
      <c r="G97" s="51" t="s">
        <v>200</v>
      </c>
      <c r="H97" s="61">
        <v>6.0289999999999999</v>
      </c>
      <c r="I97" s="35">
        <f>ROUND(0,2)</f>
        <v>0</v>
      </c>
      <c r="J97" s="62">
        <f>ROUND(I97*H97,2)</f>
        <v>0</v>
      </c>
      <c r="K97" s="63">
        <v>0.20999999999999999</v>
      </c>
      <c r="L97" s="64">
        <f>IF(ISNUMBER(K97),ROUND(J97*(K97+1),2),0)</f>
        <v>0</v>
      </c>
      <c r="M97" s="12"/>
      <c r="N97" s="2"/>
      <c r="O97" s="2"/>
      <c r="P97" s="2"/>
      <c r="Q97" s="41">
        <f>IF(ISNUMBER(K97),IF(H97&gt;0,IF(I97&gt;0,J97,0),0),0)</f>
        <v>0</v>
      </c>
      <c r="R97" s="33">
        <f>IF(ISNUMBER(K97)=FALSE,J97,0)</f>
        <v>0</v>
      </c>
    </row>
    <row r="98">
      <c r="A98" s="9"/>
      <c r="B98" s="56" t="s">
        <v>130</v>
      </c>
      <c r="C98" s="1"/>
      <c r="D98" s="1"/>
      <c r="E98" s="57" t="s">
        <v>1157</v>
      </c>
      <c r="F98" s="1"/>
      <c r="G98" s="1"/>
      <c r="H98" s="48"/>
      <c r="I98" s="1"/>
      <c r="J98" s="48"/>
      <c r="K98" s="1"/>
      <c r="L98" s="1"/>
      <c r="M98" s="12"/>
      <c r="N98" s="2"/>
      <c r="O98" s="2"/>
      <c r="P98" s="2"/>
      <c r="Q98" s="2"/>
    </row>
    <row r="99" thickBot="1">
      <c r="A99" s="9"/>
      <c r="B99" s="58" t="s">
        <v>132</v>
      </c>
      <c r="C99" s="29"/>
      <c r="D99" s="29"/>
      <c r="E99" s="59" t="s">
        <v>1074</v>
      </c>
      <c r="F99" s="29"/>
      <c r="G99" s="29"/>
      <c r="H99" s="60"/>
      <c r="I99" s="29"/>
      <c r="J99" s="60"/>
      <c r="K99" s="29"/>
      <c r="L99" s="29"/>
      <c r="M99" s="12"/>
      <c r="N99" s="2"/>
      <c r="O99" s="2"/>
      <c r="P99" s="2"/>
      <c r="Q99" s="2"/>
    </row>
    <row r="100" thickTop="1" thickBot="1" ht="25" customHeight="1">
      <c r="A100" s="9"/>
      <c r="B100" s="1"/>
      <c r="C100" s="65">
        <v>7</v>
      </c>
      <c r="D100" s="1"/>
      <c r="E100" s="66" t="s">
        <v>688</v>
      </c>
      <c r="F100" s="1"/>
      <c r="G100" s="67" t="s">
        <v>152</v>
      </c>
      <c r="H100" s="68">
        <f>J94+J97</f>
        <v>0</v>
      </c>
      <c r="I100" s="67" t="s">
        <v>153</v>
      </c>
      <c r="J100" s="69">
        <f>(L100-H100)</f>
        <v>0</v>
      </c>
      <c r="K100" s="67" t="s">
        <v>154</v>
      </c>
      <c r="L100" s="70">
        <f>L94+L97</f>
        <v>0</v>
      </c>
      <c r="M100" s="12"/>
      <c r="N100" s="2"/>
      <c r="O100" s="2"/>
      <c r="P100" s="2"/>
      <c r="Q100" s="41">
        <f>0+Q94+Q97</f>
        <v>0</v>
      </c>
      <c r="R100" s="33">
        <f>0+R94+R97</f>
        <v>0</v>
      </c>
      <c r="S100" s="71">
        <f>Q100*(1+J100)+R100</f>
        <v>0</v>
      </c>
    </row>
    <row r="101" thickTop="1" thickBot="1" ht="25" customHeight="1">
      <c r="A101" s="9"/>
      <c r="B101" s="72"/>
      <c r="C101" s="72"/>
      <c r="D101" s="72"/>
      <c r="E101" s="73"/>
      <c r="F101" s="72"/>
      <c r="G101" s="74" t="s">
        <v>155</v>
      </c>
      <c r="H101" s="75">
        <f>J94+J97</f>
        <v>0</v>
      </c>
      <c r="I101" s="74" t="s">
        <v>156</v>
      </c>
      <c r="J101" s="76">
        <f>0+J100</f>
        <v>0</v>
      </c>
      <c r="K101" s="74" t="s">
        <v>157</v>
      </c>
      <c r="L101" s="77">
        <f>L94+L97</f>
        <v>0</v>
      </c>
      <c r="M101" s="12"/>
      <c r="N101" s="2"/>
      <c r="O101" s="2"/>
      <c r="P101" s="2"/>
      <c r="Q101" s="2"/>
    </row>
    <row r="102" ht="40" customHeight="1">
      <c r="A102" s="9"/>
      <c r="B102" s="82" t="s">
        <v>336</v>
      </c>
      <c r="C102" s="1"/>
      <c r="D102" s="1"/>
      <c r="E102" s="1"/>
      <c r="F102" s="1"/>
      <c r="G102" s="1"/>
      <c r="H102" s="48"/>
      <c r="I102" s="1"/>
      <c r="J102" s="48"/>
      <c r="K102" s="1"/>
      <c r="L102" s="1"/>
      <c r="M102" s="12"/>
      <c r="N102" s="2"/>
      <c r="O102" s="2"/>
      <c r="P102" s="2"/>
      <c r="Q102" s="2"/>
    </row>
    <row r="103">
      <c r="A103" s="9"/>
      <c r="B103" s="49">
        <v>21</v>
      </c>
      <c r="C103" s="50" t="s">
        <v>1158</v>
      </c>
      <c r="D103" s="50" t="s">
        <v>7</v>
      </c>
      <c r="E103" s="50" t="s">
        <v>1159</v>
      </c>
      <c r="F103" s="50" t="s">
        <v>7</v>
      </c>
      <c r="G103" s="51" t="s">
        <v>227</v>
      </c>
      <c r="H103" s="52">
        <v>4.5999999999999996</v>
      </c>
      <c r="I103" s="24">
        <f>ROUND(0,2)</f>
        <v>0</v>
      </c>
      <c r="J103" s="53">
        <f>ROUND(I103*H103,2)</f>
        <v>0</v>
      </c>
      <c r="K103" s="54">
        <v>0.20999999999999999</v>
      </c>
      <c r="L103" s="55">
        <f>IF(ISNUMBER(K103),ROUND(J103*(K103+1),2),0)</f>
        <v>0</v>
      </c>
      <c r="M103" s="12"/>
      <c r="N103" s="2"/>
      <c r="O103" s="2"/>
      <c r="P103" s="2"/>
      <c r="Q103" s="41">
        <f>IF(ISNUMBER(K103),IF(H103&gt;0,IF(I103&gt;0,J103,0),0),0)</f>
        <v>0</v>
      </c>
      <c r="R103" s="33">
        <f>IF(ISNUMBER(K103)=FALSE,J103,0)</f>
        <v>0</v>
      </c>
    </row>
    <row r="104">
      <c r="A104" s="9"/>
      <c r="B104" s="56" t="s">
        <v>130</v>
      </c>
      <c r="C104" s="1"/>
      <c r="D104" s="1"/>
      <c r="E104" s="57" t="s">
        <v>1160</v>
      </c>
      <c r="F104" s="1"/>
      <c r="G104" s="1"/>
      <c r="H104" s="48"/>
      <c r="I104" s="1"/>
      <c r="J104" s="48"/>
      <c r="K104" s="1"/>
      <c r="L104" s="1"/>
      <c r="M104" s="12"/>
      <c r="N104" s="2"/>
      <c r="O104" s="2"/>
      <c r="P104" s="2"/>
      <c r="Q104" s="2"/>
    </row>
    <row r="105" thickBot="1">
      <c r="A105" s="9"/>
      <c r="B105" s="58" t="s">
        <v>132</v>
      </c>
      <c r="C105" s="29"/>
      <c r="D105" s="29"/>
      <c r="E105" s="59" t="s">
        <v>1161</v>
      </c>
      <c r="F105" s="29"/>
      <c r="G105" s="29"/>
      <c r="H105" s="60"/>
      <c r="I105" s="29"/>
      <c r="J105" s="60"/>
      <c r="K105" s="29"/>
      <c r="L105" s="29"/>
      <c r="M105" s="12"/>
      <c r="N105" s="2"/>
      <c r="O105" s="2"/>
      <c r="P105" s="2"/>
      <c r="Q105" s="2"/>
    </row>
    <row r="106" thickTop="1">
      <c r="A106" s="9"/>
      <c r="B106" s="49">
        <v>22</v>
      </c>
      <c r="C106" s="50" t="s">
        <v>1081</v>
      </c>
      <c r="D106" s="50" t="s">
        <v>7</v>
      </c>
      <c r="E106" s="50" t="s">
        <v>1082</v>
      </c>
      <c r="F106" s="50" t="s">
        <v>7</v>
      </c>
      <c r="G106" s="51" t="s">
        <v>227</v>
      </c>
      <c r="H106" s="61">
        <v>8.0999999999999996</v>
      </c>
      <c r="I106" s="35">
        <f>ROUND(0,2)</f>
        <v>0</v>
      </c>
      <c r="J106" s="62">
        <f>ROUND(I106*H106,2)</f>
        <v>0</v>
      </c>
      <c r="K106" s="63">
        <v>0.20999999999999999</v>
      </c>
      <c r="L106" s="64">
        <f>IF(ISNUMBER(K106),ROUND(J106*(K106+1),2),0)</f>
        <v>0</v>
      </c>
      <c r="M106" s="12"/>
      <c r="N106" s="2"/>
      <c r="O106" s="2"/>
      <c r="P106" s="2"/>
      <c r="Q106" s="41">
        <f>IF(ISNUMBER(K106),IF(H106&gt;0,IF(I106&gt;0,J106,0),0),0)</f>
        <v>0</v>
      </c>
      <c r="R106" s="33">
        <f>IF(ISNUMBER(K106)=FALSE,J106,0)</f>
        <v>0</v>
      </c>
    </row>
    <row r="107">
      <c r="A107" s="9"/>
      <c r="B107" s="56" t="s">
        <v>130</v>
      </c>
      <c r="C107" s="1"/>
      <c r="D107" s="1"/>
      <c r="E107" s="57" t="s">
        <v>1083</v>
      </c>
      <c r="F107" s="1"/>
      <c r="G107" s="1"/>
      <c r="H107" s="48"/>
      <c r="I107" s="1"/>
      <c r="J107" s="48"/>
      <c r="K107" s="1"/>
      <c r="L107" s="1"/>
      <c r="M107" s="12"/>
      <c r="N107" s="2"/>
      <c r="O107" s="2"/>
      <c r="P107" s="2"/>
      <c r="Q107" s="2"/>
    </row>
    <row r="108" thickBot="1">
      <c r="A108" s="9"/>
      <c r="B108" s="58" t="s">
        <v>132</v>
      </c>
      <c r="C108" s="29"/>
      <c r="D108" s="29"/>
      <c r="E108" s="59" t="s">
        <v>1162</v>
      </c>
      <c r="F108" s="29"/>
      <c r="G108" s="29"/>
      <c r="H108" s="60"/>
      <c r="I108" s="29"/>
      <c r="J108" s="60"/>
      <c r="K108" s="29"/>
      <c r="L108" s="29"/>
      <c r="M108" s="12"/>
      <c r="N108" s="2"/>
      <c r="O108" s="2"/>
      <c r="P108" s="2"/>
      <c r="Q108" s="2"/>
    </row>
    <row r="109" thickTop="1">
      <c r="A109" s="9"/>
      <c r="B109" s="49">
        <v>23</v>
      </c>
      <c r="C109" s="50" t="s">
        <v>921</v>
      </c>
      <c r="D109" s="50" t="s">
        <v>7</v>
      </c>
      <c r="E109" s="50" t="s">
        <v>922</v>
      </c>
      <c r="F109" s="50" t="s">
        <v>7</v>
      </c>
      <c r="G109" s="51" t="s">
        <v>227</v>
      </c>
      <c r="H109" s="61">
        <v>31.5</v>
      </c>
      <c r="I109" s="35">
        <f>ROUND(0,2)</f>
        <v>0</v>
      </c>
      <c r="J109" s="62">
        <f>ROUND(I109*H109,2)</f>
        <v>0</v>
      </c>
      <c r="K109" s="63">
        <v>0.20999999999999999</v>
      </c>
      <c r="L109" s="64">
        <f>IF(ISNUMBER(K109),ROUND(J109*(K109+1),2),0)</f>
        <v>0</v>
      </c>
      <c r="M109" s="12"/>
      <c r="N109" s="2"/>
      <c r="O109" s="2"/>
      <c r="P109" s="2"/>
      <c r="Q109" s="41">
        <f>IF(ISNUMBER(K109),IF(H109&gt;0,IF(I109&gt;0,J109,0),0),0)</f>
        <v>0</v>
      </c>
      <c r="R109" s="33">
        <f>IF(ISNUMBER(K109)=FALSE,J109,0)</f>
        <v>0</v>
      </c>
    </row>
    <row r="110">
      <c r="A110" s="9"/>
      <c r="B110" s="56" t="s">
        <v>130</v>
      </c>
      <c r="C110" s="1"/>
      <c r="D110" s="1"/>
      <c r="E110" s="57" t="s">
        <v>1163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 thickBot="1">
      <c r="A111" s="9"/>
      <c r="B111" s="58" t="s">
        <v>132</v>
      </c>
      <c r="C111" s="29"/>
      <c r="D111" s="29"/>
      <c r="E111" s="59" t="s">
        <v>1164</v>
      </c>
      <c r="F111" s="29"/>
      <c r="G111" s="29"/>
      <c r="H111" s="60"/>
      <c r="I111" s="29"/>
      <c r="J111" s="60"/>
      <c r="K111" s="29"/>
      <c r="L111" s="29"/>
      <c r="M111" s="12"/>
      <c r="N111" s="2"/>
      <c r="O111" s="2"/>
      <c r="P111" s="2"/>
      <c r="Q111" s="2"/>
    </row>
    <row r="112" thickTop="1">
      <c r="A112" s="9"/>
      <c r="B112" s="49">
        <v>24</v>
      </c>
      <c r="C112" s="50" t="s">
        <v>1089</v>
      </c>
      <c r="D112" s="50" t="s">
        <v>7</v>
      </c>
      <c r="E112" s="50" t="s">
        <v>1090</v>
      </c>
      <c r="F112" s="50" t="s">
        <v>7</v>
      </c>
      <c r="G112" s="51" t="s">
        <v>227</v>
      </c>
      <c r="H112" s="61">
        <v>7.1500000000000004</v>
      </c>
      <c r="I112" s="35">
        <f>ROUND(0,2)</f>
        <v>0</v>
      </c>
      <c r="J112" s="62">
        <f>ROUND(I112*H112,2)</f>
        <v>0</v>
      </c>
      <c r="K112" s="63">
        <v>0.20999999999999999</v>
      </c>
      <c r="L112" s="64">
        <f>IF(ISNUMBER(K112),ROUND(J112*(K112+1),2),0)</f>
        <v>0</v>
      </c>
      <c r="M112" s="12"/>
      <c r="N112" s="2"/>
      <c r="O112" s="2"/>
      <c r="P112" s="2"/>
      <c r="Q112" s="41">
        <f>IF(ISNUMBER(K112),IF(H112&gt;0,IF(I112&gt;0,J112,0),0),0)</f>
        <v>0</v>
      </c>
      <c r="R112" s="33">
        <f>IF(ISNUMBER(K112)=FALSE,J112,0)</f>
        <v>0</v>
      </c>
    </row>
    <row r="113">
      <c r="A113" s="9"/>
      <c r="B113" s="56" t="s">
        <v>130</v>
      </c>
      <c r="C113" s="1"/>
      <c r="D113" s="1"/>
      <c r="E113" s="57" t="s">
        <v>7</v>
      </c>
      <c r="F113" s="1"/>
      <c r="G113" s="1"/>
      <c r="H113" s="48"/>
      <c r="I113" s="1"/>
      <c r="J113" s="48"/>
      <c r="K113" s="1"/>
      <c r="L113" s="1"/>
      <c r="M113" s="12"/>
      <c r="N113" s="2"/>
      <c r="O113" s="2"/>
      <c r="P113" s="2"/>
      <c r="Q113" s="2"/>
    </row>
    <row r="114" thickBot="1">
      <c r="A114" s="9"/>
      <c r="B114" s="58" t="s">
        <v>132</v>
      </c>
      <c r="C114" s="29"/>
      <c r="D114" s="29"/>
      <c r="E114" s="59" t="s">
        <v>1165</v>
      </c>
      <c r="F114" s="29"/>
      <c r="G114" s="29"/>
      <c r="H114" s="60"/>
      <c r="I114" s="29"/>
      <c r="J114" s="60"/>
      <c r="K114" s="29"/>
      <c r="L114" s="29"/>
      <c r="M114" s="12"/>
      <c r="N114" s="2"/>
      <c r="O114" s="2"/>
      <c r="P114" s="2"/>
      <c r="Q114" s="2"/>
    </row>
    <row r="115" thickTop="1">
      <c r="A115" s="9"/>
      <c r="B115" s="49">
        <v>25</v>
      </c>
      <c r="C115" s="50" t="s">
        <v>1104</v>
      </c>
      <c r="D115" s="50" t="s">
        <v>7</v>
      </c>
      <c r="E115" s="50" t="s">
        <v>1105</v>
      </c>
      <c r="F115" s="50" t="s">
        <v>7</v>
      </c>
      <c r="G115" s="51" t="s">
        <v>227</v>
      </c>
      <c r="H115" s="61">
        <v>7.1500000000000004</v>
      </c>
      <c r="I115" s="35">
        <f>ROUND(0,2)</f>
        <v>0</v>
      </c>
      <c r="J115" s="62">
        <f>ROUND(I115*H115,2)</f>
        <v>0</v>
      </c>
      <c r="K115" s="63">
        <v>0.20999999999999999</v>
      </c>
      <c r="L115" s="64">
        <f>IF(ISNUMBER(K115),ROUND(J115*(K115+1),2),0)</f>
        <v>0</v>
      </c>
      <c r="M115" s="12"/>
      <c r="N115" s="2"/>
      <c r="O115" s="2"/>
      <c r="P115" s="2"/>
      <c r="Q115" s="41">
        <f>IF(ISNUMBER(K115),IF(H115&gt;0,IF(I115&gt;0,J115,0),0),0)</f>
        <v>0</v>
      </c>
      <c r="R115" s="33">
        <f>IF(ISNUMBER(K115)=FALSE,J115,0)</f>
        <v>0</v>
      </c>
    </row>
    <row r="116">
      <c r="A116" s="9"/>
      <c r="B116" s="56" t="s">
        <v>130</v>
      </c>
      <c r="C116" s="1"/>
      <c r="D116" s="1"/>
      <c r="E116" s="57" t="s">
        <v>7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 thickBot="1">
      <c r="A117" s="9"/>
      <c r="B117" s="58" t="s">
        <v>132</v>
      </c>
      <c r="C117" s="29"/>
      <c r="D117" s="29"/>
      <c r="E117" s="59" t="s">
        <v>1166</v>
      </c>
      <c r="F117" s="29"/>
      <c r="G117" s="29"/>
      <c r="H117" s="60"/>
      <c r="I117" s="29"/>
      <c r="J117" s="60"/>
      <c r="K117" s="29"/>
      <c r="L117" s="29"/>
      <c r="M117" s="12"/>
      <c r="N117" s="2"/>
      <c r="O117" s="2"/>
      <c r="P117" s="2"/>
      <c r="Q117" s="2"/>
    </row>
    <row r="118" thickTop="1">
      <c r="A118" s="9"/>
      <c r="B118" s="49">
        <v>26</v>
      </c>
      <c r="C118" s="50" t="s">
        <v>1110</v>
      </c>
      <c r="D118" s="50" t="s">
        <v>7</v>
      </c>
      <c r="E118" s="50" t="s">
        <v>1111</v>
      </c>
      <c r="F118" s="50" t="s">
        <v>7</v>
      </c>
      <c r="G118" s="51" t="s">
        <v>162</v>
      </c>
      <c r="H118" s="61">
        <v>1</v>
      </c>
      <c r="I118" s="35">
        <f>ROUND(0,2)</f>
        <v>0</v>
      </c>
      <c r="J118" s="62">
        <f>ROUND(I118*H118,2)</f>
        <v>0</v>
      </c>
      <c r="K118" s="63">
        <v>0.20999999999999999</v>
      </c>
      <c r="L118" s="64">
        <f>IF(ISNUMBER(K118),ROUND(J118*(K118+1),2),0)</f>
        <v>0</v>
      </c>
      <c r="M118" s="12"/>
      <c r="N118" s="2"/>
      <c r="O118" s="2"/>
      <c r="P118" s="2"/>
      <c r="Q118" s="41">
        <f>IF(ISNUMBER(K118),IF(H118&gt;0,IF(I118&gt;0,J118,0),0),0)</f>
        <v>0</v>
      </c>
      <c r="R118" s="33">
        <f>IF(ISNUMBER(K118)=FALSE,J118,0)</f>
        <v>0</v>
      </c>
    </row>
    <row r="119">
      <c r="A119" s="9"/>
      <c r="B119" s="56" t="s">
        <v>130</v>
      </c>
      <c r="C119" s="1"/>
      <c r="D119" s="1"/>
      <c r="E119" s="57" t="s">
        <v>1167</v>
      </c>
      <c r="F119" s="1"/>
      <c r="G119" s="1"/>
      <c r="H119" s="48"/>
      <c r="I119" s="1"/>
      <c r="J119" s="48"/>
      <c r="K119" s="1"/>
      <c r="L119" s="1"/>
      <c r="M119" s="12"/>
      <c r="N119" s="2"/>
      <c r="O119" s="2"/>
      <c r="P119" s="2"/>
      <c r="Q119" s="2"/>
    </row>
    <row r="120" thickBot="1">
      <c r="A120" s="9"/>
      <c r="B120" s="58" t="s">
        <v>132</v>
      </c>
      <c r="C120" s="29"/>
      <c r="D120" s="29"/>
      <c r="E120" s="59" t="s">
        <v>1038</v>
      </c>
      <c r="F120" s="29"/>
      <c r="G120" s="29"/>
      <c r="H120" s="60"/>
      <c r="I120" s="29"/>
      <c r="J120" s="60"/>
      <c r="K120" s="29"/>
      <c r="L120" s="29"/>
      <c r="M120" s="12"/>
      <c r="N120" s="2"/>
      <c r="O120" s="2"/>
      <c r="P120" s="2"/>
      <c r="Q120" s="2"/>
    </row>
    <row r="121" thickTop="1">
      <c r="A121" s="9"/>
      <c r="B121" s="49">
        <v>27</v>
      </c>
      <c r="C121" s="50" t="s">
        <v>960</v>
      </c>
      <c r="D121" s="50" t="s">
        <v>7</v>
      </c>
      <c r="E121" s="50" t="s">
        <v>961</v>
      </c>
      <c r="F121" s="50" t="s">
        <v>7</v>
      </c>
      <c r="G121" s="51" t="s">
        <v>227</v>
      </c>
      <c r="H121" s="61">
        <v>51</v>
      </c>
      <c r="I121" s="35">
        <f>ROUND(0,2)</f>
        <v>0</v>
      </c>
      <c r="J121" s="62">
        <f>ROUND(I121*H121,2)</f>
        <v>0</v>
      </c>
      <c r="K121" s="63">
        <v>0.20999999999999999</v>
      </c>
      <c r="L121" s="64">
        <f>IF(ISNUMBER(K121),ROUND(J121*(K121+1),2),0)</f>
        <v>0</v>
      </c>
      <c r="M121" s="12"/>
      <c r="N121" s="2"/>
      <c r="O121" s="2"/>
      <c r="P121" s="2"/>
      <c r="Q121" s="41">
        <f>IF(ISNUMBER(K121),IF(H121&gt;0,IF(I121&gt;0,J121,0),0),0)</f>
        <v>0</v>
      </c>
      <c r="R121" s="33">
        <f>IF(ISNUMBER(K121)=FALSE,J121,0)</f>
        <v>0</v>
      </c>
    </row>
    <row r="122">
      <c r="A122" s="9"/>
      <c r="B122" s="56" t="s">
        <v>130</v>
      </c>
      <c r="C122" s="1"/>
      <c r="D122" s="1"/>
      <c r="E122" s="57" t="s">
        <v>7</v>
      </c>
      <c r="F122" s="1"/>
      <c r="G122" s="1"/>
      <c r="H122" s="48"/>
      <c r="I122" s="1"/>
      <c r="J122" s="48"/>
      <c r="K122" s="1"/>
      <c r="L122" s="1"/>
      <c r="M122" s="12"/>
      <c r="N122" s="2"/>
      <c r="O122" s="2"/>
      <c r="P122" s="2"/>
      <c r="Q122" s="2"/>
    </row>
    <row r="123" thickBot="1">
      <c r="A123" s="9"/>
      <c r="B123" s="58" t="s">
        <v>132</v>
      </c>
      <c r="C123" s="29"/>
      <c r="D123" s="29"/>
      <c r="E123" s="59" t="s">
        <v>1168</v>
      </c>
      <c r="F123" s="29"/>
      <c r="G123" s="29"/>
      <c r="H123" s="60"/>
      <c r="I123" s="29"/>
      <c r="J123" s="60"/>
      <c r="K123" s="29"/>
      <c r="L123" s="29"/>
      <c r="M123" s="12"/>
      <c r="N123" s="2"/>
      <c r="O123" s="2"/>
      <c r="P123" s="2"/>
      <c r="Q123" s="2"/>
    </row>
    <row r="124" thickTop="1">
      <c r="A124" s="9"/>
      <c r="B124" s="49">
        <v>28</v>
      </c>
      <c r="C124" s="50" t="s">
        <v>963</v>
      </c>
      <c r="D124" s="50" t="s">
        <v>7</v>
      </c>
      <c r="E124" s="50" t="s">
        <v>964</v>
      </c>
      <c r="F124" s="50" t="s">
        <v>7</v>
      </c>
      <c r="G124" s="51" t="s">
        <v>227</v>
      </c>
      <c r="H124" s="61">
        <v>50</v>
      </c>
      <c r="I124" s="35">
        <f>ROUND(0,2)</f>
        <v>0</v>
      </c>
      <c r="J124" s="62">
        <f>ROUND(I124*H124,2)</f>
        <v>0</v>
      </c>
      <c r="K124" s="63">
        <v>0.20999999999999999</v>
      </c>
      <c r="L124" s="64">
        <f>IF(ISNUMBER(K124),ROUND(J124*(K124+1),2),0)</f>
        <v>0</v>
      </c>
      <c r="M124" s="12"/>
      <c r="N124" s="2"/>
      <c r="O124" s="2"/>
      <c r="P124" s="2"/>
      <c r="Q124" s="41">
        <f>IF(ISNUMBER(K124),IF(H124&gt;0,IF(I124&gt;0,J124,0),0),0)</f>
        <v>0</v>
      </c>
      <c r="R124" s="33">
        <f>IF(ISNUMBER(K124)=FALSE,J124,0)</f>
        <v>0</v>
      </c>
    </row>
    <row r="125">
      <c r="A125" s="9"/>
      <c r="B125" s="56" t="s">
        <v>130</v>
      </c>
      <c r="C125" s="1"/>
      <c r="D125" s="1"/>
      <c r="E125" s="57" t="s">
        <v>7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 thickBot="1">
      <c r="A126" s="9"/>
      <c r="B126" s="58" t="s">
        <v>132</v>
      </c>
      <c r="C126" s="29"/>
      <c r="D126" s="29"/>
      <c r="E126" s="59" t="s">
        <v>1169</v>
      </c>
      <c r="F126" s="29"/>
      <c r="G126" s="29"/>
      <c r="H126" s="60"/>
      <c r="I126" s="29"/>
      <c r="J126" s="60"/>
      <c r="K126" s="29"/>
      <c r="L126" s="29"/>
      <c r="M126" s="12"/>
      <c r="N126" s="2"/>
      <c r="O126" s="2"/>
      <c r="P126" s="2"/>
      <c r="Q126" s="2"/>
    </row>
    <row r="127" thickTop="1">
      <c r="A127" s="9"/>
      <c r="B127" s="49">
        <v>29</v>
      </c>
      <c r="C127" s="50" t="s">
        <v>1115</v>
      </c>
      <c r="D127" s="50" t="s">
        <v>7</v>
      </c>
      <c r="E127" s="50" t="s">
        <v>1116</v>
      </c>
      <c r="F127" s="50" t="s">
        <v>7</v>
      </c>
      <c r="G127" s="51" t="s">
        <v>162</v>
      </c>
      <c r="H127" s="61">
        <v>4</v>
      </c>
      <c r="I127" s="35">
        <f>ROUND(0,2)</f>
        <v>0</v>
      </c>
      <c r="J127" s="62">
        <f>ROUND(I127*H127,2)</f>
        <v>0</v>
      </c>
      <c r="K127" s="63">
        <v>0.20999999999999999</v>
      </c>
      <c r="L127" s="64">
        <f>IF(ISNUMBER(K127),ROUND(J127*(K127+1),2),0)</f>
        <v>0</v>
      </c>
      <c r="M127" s="12"/>
      <c r="N127" s="2"/>
      <c r="O127" s="2"/>
      <c r="P127" s="2"/>
      <c r="Q127" s="41">
        <f>IF(ISNUMBER(K127),IF(H127&gt;0,IF(I127&gt;0,J127,0),0),0)</f>
        <v>0</v>
      </c>
      <c r="R127" s="33">
        <f>IF(ISNUMBER(K127)=FALSE,J127,0)</f>
        <v>0</v>
      </c>
    </row>
    <row r="128">
      <c r="A128" s="9"/>
      <c r="B128" s="56" t="s">
        <v>130</v>
      </c>
      <c r="C128" s="1"/>
      <c r="D128" s="1"/>
      <c r="E128" s="57" t="s">
        <v>1170</v>
      </c>
      <c r="F128" s="1"/>
      <c r="G128" s="1"/>
      <c r="H128" s="48"/>
      <c r="I128" s="1"/>
      <c r="J128" s="48"/>
      <c r="K128" s="1"/>
      <c r="L128" s="1"/>
      <c r="M128" s="12"/>
      <c r="N128" s="2"/>
      <c r="O128" s="2"/>
      <c r="P128" s="2"/>
      <c r="Q128" s="2"/>
    </row>
    <row r="129" thickBot="1">
      <c r="A129" s="9"/>
      <c r="B129" s="58" t="s">
        <v>132</v>
      </c>
      <c r="C129" s="29"/>
      <c r="D129" s="29"/>
      <c r="E129" s="59" t="s">
        <v>1171</v>
      </c>
      <c r="F129" s="29"/>
      <c r="G129" s="29"/>
      <c r="H129" s="60"/>
      <c r="I129" s="29"/>
      <c r="J129" s="60"/>
      <c r="K129" s="29"/>
      <c r="L129" s="29"/>
      <c r="M129" s="12"/>
      <c r="N129" s="2"/>
      <c r="O129" s="2"/>
      <c r="P129" s="2"/>
      <c r="Q129" s="2"/>
    </row>
    <row r="130" thickTop="1">
      <c r="A130" s="9"/>
      <c r="B130" s="49">
        <v>30</v>
      </c>
      <c r="C130" s="50" t="s">
        <v>965</v>
      </c>
      <c r="D130" s="50" t="s">
        <v>7</v>
      </c>
      <c r="E130" s="50" t="s">
        <v>966</v>
      </c>
      <c r="F130" s="50" t="s">
        <v>7</v>
      </c>
      <c r="G130" s="51" t="s">
        <v>162</v>
      </c>
      <c r="H130" s="61">
        <v>2</v>
      </c>
      <c r="I130" s="35">
        <f>ROUND(0,2)</f>
        <v>0</v>
      </c>
      <c r="J130" s="62">
        <f>ROUND(I130*H130,2)</f>
        <v>0</v>
      </c>
      <c r="K130" s="63">
        <v>0.20999999999999999</v>
      </c>
      <c r="L130" s="64">
        <f>IF(ISNUMBER(K130),ROUND(J130*(K130+1),2),0)</f>
        <v>0</v>
      </c>
      <c r="M130" s="12"/>
      <c r="N130" s="2"/>
      <c r="O130" s="2"/>
      <c r="P130" s="2"/>
      <c r="Q130" s="41">
        <f>IF(ISNUMBER(K130),IF(H130&gt;0,IF(I130&gt;0,J130,0),0),0)</f>
        <v>0</v>
      </c>
      <c r="R130" s="33">
        <f>IF(ISNUMBER(K130)=FALSE,J130,0)</f>
        <v>0</v>
      </c>
    </row>
    <row r="131">
      <c r="A131" s="9"/>
      <c r="B131" s="56" t="s">
        <v>130</v>
      </c>
      <c r="C131" s="1"/>
      <c r="D131" s="1"/>
      <c r="E131" s="57" t="s">
        <v>7</v>
      </c>
      <c r="F131" s="1"/>
      <c r="G131" s="1"/>
      <c r="H131" s="48"/>
      <c r="I131" s="1"/>
      <c r="J131" s="48"/>
      <c r="K131" s="1"/>
      <c r="L131" s="1"/>
      <c r="M131" s="12"/>
      <c r="N131" s="2"/>
      <c r="O131" s="2"/>
      <c r="P131" s="2"/>
      <c r="Q131" s="2"/>
    </row>
    <row r="132" thickBot="1">
      <c r="A132" s="9"/>
      <c r="B132" s="58" t="s">
        <v>132</v>
      </c>
      <c r="C132" s="29"/>
      <c r="D132" s="29"/>
      <c r="E132" s="59" t="s">
        <v>1141</v>
      </c>
      <c r="F132" s="29"/>
      <c r="G132" s="29"/>
      <c r="H132" s="60"/>
      <c r="I132" s="29"/>
      <c r="J132" s="60"/>
      <c r="K132" s="29"/>
      <c r="L132" s="29"/>
      <c r="M132" s="12"/>
      <c r="N132" s="2"/>
      <c r="O132" s="2"/>
      <c r="P132" s="2"/>
      <c r="Q132" s="2"/>
    </row>
    <row r="133" thickTop="1">
      <c r="A133" s="9"/>
      <c r="B133" s="49">
        <v>31</v>
      </c>
      <c r="C133" s="50" t="s">
        <v>1018</v>
      </c>
      <c r="D133" s="50" t="s">
        <v>7</v>
      </c>
      <c r="E133" s="50" t="s">
        <v>1019</v>
      </c>
      <c r="F133" s="50" t="s">
        <v>7</v>
      </c>
      <c r="G133" s="51" t="s">
        <v>162</v>
      </c>
      <c r="H133" s="61">
        <v>2</v>
      </c>
      <c r="I133" s="35">
        <f>ROUND(0,2)</f>
        <v>0</v>
      </c>
      <c r="J133" s="62">
        <f>ROUND(I133*H133,2)</f>
        <v>0</v>
      </c>
      <c r="K133" s="63">
        <v>0.20999999999999999</v>
      </c>
      <c r="L133" s="64">
        <f>IF(ISNUMBER(K133),ROUND(J133*(K133+1),2),0)</f>
        <v>0</v>
      </c>
      <c r="M133" s="12"/>
      <c r="N133" s="2"/>
      <c r="O133" s="2"/>
      <c r="P133" s="2"/>
      <c r="Q133" s="41">
        <f>IF(ISNUMBER(K133),IF(H133&gt;0,IF(I133&gt;0,J133,0),0),0)</f>
        <v>0</v>
      </c>
      <c r="R133" s="33">
        <f>IF(ISNUMBER(K133)=FALSE,J133,0)</f>
        <v>0</v>
      </c>
    </row>
    <row r="134">
      <c r="A134" s="9"/>
      <c r="B134" s="56" t="s">
        <v>130</v>
      </c>
      <c r="C134" s="1"/>
      <c r="D134" s="1"/>
      <c r="E134" s="57" t="s">
        <v>7</v>
      </c>
      <c r="F134" s="1"/>
      <c r="G134" s="1"/>
      <c r="H134" s="48"/>
      <c r="I134" s="1"/>
      <c r="J134" s="48"/>
      <c r="K134" s="1"/>
      <c r="L134" s="1"/>
      <c r="M134" s="12"/>
      <c r="N134" s="2"/>
      <c r="O134" s="2"/>
      <c r="P134" s="2"/>
      <c r="Q134" s="2"/>
    </row>
    <row r="135" thickBot="1">
      <c r="A135" s="9"/>
      <c r="B135" s="58" t="s">
        <v>132</v>
      </c>
      <c r="C135" s="29"/>
      <c r="D135" s="29"/>
      <c r="E135" s="59" t="s">
        <v>1141</v>
      </c>
      <c r="F135" s="29"/>
      <c r="G135" s="29"/>
      <c r="H135" s="60"/>
      <c r="I135" s="29"/>
      <c r="J135" s="60"/>
      <c r="K135" s="29"/>
      <c r="L135" s="29"/>
      <c r="M135" s="12"/>
      <c r="N135" s="2"/>
      <c r="O135" s="2"/>
      <c r="P135" s="2"/>
      <c r="Q135" s="2"/>
    </row>
    <row r="136" thickTop="1">
      <c r="A136" s="9"/>
      <c r="B136" s="49">
        <v>32</v>
      </c>
      <c r="C136" s="50" t="s">
        <v>968</v>
      </c>
      <c r="D136" s="50" t="s">
        <v>7</v>
      </c>
      <c r="E136" s="50" t="s">
        <v>969</v>
      </c>
      <c r="F136" s="50" t="s">
        <v>7</v>
      </c>
      <c r="G136" s="51" t="s">
        <v>227</v>
      </c>
      <c r="H136" s="61">
        <v>8.0999999999999996</v>
      </c>
      <c r="I136" s="35">
        <f>ROUND(0,2)</f>
        <v>0</v>
      </c>
      <c r="J136" s="62">
        <f>ROUND(I136*H136,2)</f>
        <v>0</v>
      </c>
      <c r="K136" s="63">
        <v>0.20999999999999999</v>
      </c>
      <c r="L136" s="64">
        <f>IF(ISNUMBER(K136),ROUND(J136*(K136+1),2),0)</f>
        <v>0</v>
      </c>
      <c r="M136" s="12"/>
      <c r="N136" s="2"/>
      <c r="O136" s="2"/>
      <c r="P136" s="2"/>
      <c r="Q136" s="41">
        <f>IF(ISNUMBER(K136),IF(H136&gt;0,IF(I136&gt;0,J136,0),0),0)</f>
        <v>0</v>
      </c>
      <c r="R136" s="33">
        <f>IF(ISNUMBER(K136)=FALSE,J136,0)</f>
        <v>0</v>
      </c>
    </row>
    <row r="137">
      <c r="A137" s="9"/>
      <c r="B137" s="56" t="s">
        <v>130</v>
      </c>
      <c r="C137" s="1"/>
      <c r="D137" s="1"/>
      <c r="E137" s="57" t="s">
        <v>7</v>
      </c>
      <c r="F137" s="1"/>
      <c r="G137" s="1"/>
      <c r="H137" s="48"/>
      <c r="I137" s="1"/>
      <c r="J137" s="48"/>
      <c r="K137" s="1"/>
      <c r="L137" s="1"/>
      <c r="M137" s="12"/>
      <c r="N137" s="2"/>
      <c r="O137" s="2"/>
      <c r="P137" s="2"/>
      <c r="Q137" s="2"/>
    </row>
    <row r="138" thickBot="1">
      <c r="A138" s="9"/>
      <c r="B138" s="58" t="s">
        <v>132</v>
      </c>
      <c r="C138" s="29"/>
      <c r="D138" s="29"/>
      <c r="E138" s="59" t="s">
        <v>1172</v>
      </c>
      <c r="F138" s="29"/>
      <c r="G138" s="29"/>
      <c r="H138" s="60"/>
      <c r="I138" s="29"/>
      <c r="J138" s="60"/>
      <c r="K138" s="29"/>
      <c r="L138" s="29"/>
      <c r="M138" s="12"/>
      <c r="N138" s="2"/>
      <c r="O138" s="2"/>
      <c r="P138" s="2"/>
      <c r="Q138" s="2"/>
    </row>
    <row r="139" thickTop="1">
      <c r="A139" s="9"/>
      <c r="B139" s="49">
        <v>33</v>
      </c>
      <c r="C139" s="50" t="s">
        <v>971</v>
      </c>
      <c r="D139" s="50" t="s">
        <v>7</v>
      </c>
      <c r="E139" s="50" t="s">
        <v>972</v>
      </c>
      <c r="F139" s="50" t="s">
        <v>7</v>
      </c>
      <c r="G139" s="51" t="s">
        <v>227</v>
      </c>
      <c r="H139" s="61">
        <v>41.5</v>
      </c>
      <c r="I139" s="35">
        <f>ROUND(0,2)</f>
        <v>0</v>
      </c>
      <c r="J139" s="62">
        <f>ROUND(I139*H139,2)</f>
        <v>0</v>
      </c>
      <c r="K139" s="63">
        <v>0.20999999999999999</v>
      </c>
      <c r="L139" s="64">
        <f>IF(ISNUMBER(K139),ROUND(J139*(K139+1),2),0)</f>
        <v>0</v>
      </c>
      <c r="M139" s="12"/>
      <c r="N139" s="2"/>
      <c r="O139" s="2"/>
      <c r="P139" s="2"/>
      <c r="Q139" s="41">
        <f>IF(ISNUMBER(K139),IF(H139&gt;0,IF(I139&gt;0,J139,0),0),0)</f>
        <v>0</v>
      </c>
      <c r="R139" s="33">
        <f>IF(ISNUMBER(K139)=FALSE,J139,0)</f>
        <v>0</v>
      </c>
    </row>
    <row r="140">
      <c r="A140" s="9"/>
      <c r="B140" s="56" t="s">
        <v>130</v>
      </c>
      <c r="C140" s="1"/>
      <c r="D140" s="1"/>
      <c r="E140" s="57" t="s">
        <v>7</v>
      </c>
      <c r="F140" s="1"/>
      <c r="G140" s="1"/>
      <c r="H140" s="48"/>
      <c r="I140" s="1"/>
      <c r="J140" s="48"/>
      <c r="K140" s="1"/>
      <c r="L140" s="1"/>
      <c r="M140" s="12"/>
      <c r="N140" s="2"/>
      <c r="O140" s="2"/>
      <c r="P140" s="2"/>
      <c r="Q140" s="2"/>
    </row>
    <row r="141" thickBot="1">
      <c r="A141" s="9"/>
      <c r="B141" s="58" t="s">
        <v>132</v>
      </c>
      <c r="C141" s="29"/>
      <c r="D141" s="29"/>
      <c r="E141" s="59" t="s">
        <v>1173</v>
      </c>
      <c r="F141" s="29"/>
      <c r="G141" s="29"/>
      <c r="H141" s="60"/>
      <c r="I141" s="29"/>
      <c r="J141" s="60"/>
      <c r="K141" s="29"/>
      <c r="L141" s="29"/>
      <c r="M141" s="12"/>
      <c r="N141" s="2"/>
      <c r="O141" s="2"/>
      <c r="P141" s="2"/>
      <c r="Q141" s="2"/>
    </row>
    <row r="142" thickTop="1" thickBot="1" ht="25" customHeight="1">
      <c r="A142" s="9"/>
      <c r="B142" s="1"/>
      <c r="C142" s="65">
        <v>8</v>
      </c>
      <c r="D142" s="1"/>
      <c r="E142" s="66" t="s">
        <v>168</v>
      </c>
      <c r="F142" s="1"/>
      <c r="G142" s="67" t="s">
        <v>152</v>
      </c>
      <c r="H142" s="68">
        <f>J103+J106+J109+J112+J115+J118+J121+J124+J127+J130+J133+J136+J139</f>
        <v>0</v>
      </c>
      <c r="I142" s="67" t="s">
        <v>153</v>
      </c>
      <c r="J142" s="69">
        <f>(L142-H142)</f>
        <v>0</v>
      </c>
      <c r="K142" s="67" t="s">
        <v>154</v>
      </c>
      <c r="L142" s="70">
        <f>L103+L106+L109+L112+L115+L118+L121+L124+L127+L130+L133+L136+L139</f>
        <v>0</v>
      </c>
      <c r="M142" s="12"/>
      <c r="N142" s="2"/>
      <c r="O142" s="2"/>
      <c r="P142" s="2"/>
      <c r="Q142" s="41">
        <f>0+Q103+Q106+Q109+Q112+Q115+Q118+Q121+Q124+Q127+Q130+Q133+Q136+Q139</f>
        <v>0</v>
      </c>
      <c r="R142" s="33">
        <f>0+R103+R106+R109+R112+R115+R118+R121+R124+R127+R130+R133+R136+R139</f>
        <v>0</v>
      </c>
      <c r="S142" s="71">
        <f>Q142*(1+J142)+R142</f>
        <v>0</v>
      </c>
    </row>
    <row r="143" thickTop="1" thickBot="1" ht="25" customHeight="1">
      <c r="A143" s="9"/>
      <c r="B143" s="72"/>
      <c r="C143" s="72"/>
      <c r="D143" s="72"/>
      <c r="E143" s="73"/>
      <c r="F143" s="72"/>
      <c r="G143" s="74" t="s">
        <v>155</v>
      </c>
      <c r="H143" s="75">
        <f>J103+J106+J109+J112+J115+J118+J121+J124+J127+J130+J133+J136+J139</f>
        <v>0</v>
      </c>
      <c r="I143" s="74" t="s">
        <v>156</v>
      </c>
      <c r="J143" s="76">
        <f>0+J142</f>
        <v>0</v>
      </c>
      <c r="K143" s="74" t="s">
        <v>157</v>
      </c>
      <c r="L143" s="77">
        <f>L103+L106+L109+L112+L115+L118+L121+L124+L127+L130+L133+L136+L139</f>
        <v>0</v>
      </c>
      <c r="M143" s="12"/>
      <c r="N143" s="2"/>
      <c r="O143" s="2"/>
      <c r="P143" s="2"/>
      <c r="Q143" s="2"/>
    </row>
    <row r="144" ht="40" customHeight="1">
      <c r="A144" s="9"/>
      <c r="B144" s="82" t="s">
        <v>346</v>
      </c>
      <c r="C144" s="1"/>
      <c r="D144" s="1"/>
      <c r="E144" s="1"/>
      <c r="F144" s="1"/>
      <c r="G144" s="1"/>
      <c r="H144" s="48"/>
      <c r="I144" s="1"/>
      <c r="J144" s="48"/>
      <c r="K144" s="1"/>
      <c r="L144" s="1"/>
      <c r="M144" s="12"/>
      <c r="N144" s="2"/>
      <c r="O144" s="2"/>
      <c r="P144" s="2"/>
      <c r="Q144" s="2"/>
    </row>
    <row r="145">
      <c r="A145" s="9"/>
      <c r="B145" s="49">
        <v>34</v>
      </c>
      <c r="C145" s="50" t="s">
        <v>1120</v>
      </c>
      <c r="D145" s="50" t="s">
        <v>7</v>
      </c>
      <c r="E145" s="50" t="s">
        <v>1121</v>
      </c>
      <c r="F145" s="50" t="s">
        <v>7</v>
      </c>
      <c r="G145" s="51" t="s">
        <v>227</v>
      </c>
      <c r="H145" s="52">
        <v>12.4</v>
      </c>
      <c r="I145" s="24">
        <f>ROUND(0,2)</f>
        <v>0</v>
      </c>
      <c r="J145" s="53">
        <f>ROUND(I145*H145,2)</f>
        <v>0</v>
      </c>
      <c r="K145" s="54">
        <v>0.20999999999999999</v>
      </c>
      <c r="L145" s="55">
        <f>IF(ISNUMBER(K145),ROUND(J145*(K145+1),2),0)</f>
        <v>0</v>
      </c>
      <c r="M145" s="12"/>
      <c r="N145" s="2"/>
      <c r="O145" s="2"/>
      <c r="P145" s="2"/>
      <c r="Q145" s="41">
        <f>IF(ISNUMBER(K145),IF(H145&gt;0,IF(I145&gt;0,J145,0),0),0)</f>
        <v>0</v>
      </c>
      <c r="R145" s="33">
        <f>IF(ISNUMBER(K145)=FALSE,J145,0)</f>
        <v>0</v>
      </c>
    </row>
    <row r="146">
      <c r="A146" s="9"/>
      <c r="B146" s="56" t="s">
        <v>130</v>
      </c>
      <c r="C146" s="1"/>
      <c r="D146" s="1"/>
      <c r="E146" s="57" t="s">
        <v>7</v>
      </c>
      <c r="F146" s="1"/>
      <c r="G146" s="1"/>
      <c r="H146" s="48"/>
      <c r="I146" s="1"/>
      <c r="J146" s="48"/>
      <c r="K146" s="1"/>
      <c r="L146" s="1"/>
      <c r="M146" s="12"/>
      <c r="N146" s="2"/>
      <c r="O146" s="2"/>
      <c r="P146" s="2"/>
      <c r="Q146" s="2"/>
    </row>
    <row r="147" thickBot="1">
      <c r="A147" s="9"/>
      <c r="B147" s="58" t="s">
        <v>132</v>
      </c>
      <c r="C147" s="29"/>
      <c r="D147" s="29"/>
      <c r="E147" s="59" t="s">
        <v>1174</v>
      </c>
      <c r="F147" s="29"/>
      <c r="G147" s="29"/>
      <c r="H147" s="60"/>
      <c r="I147" s="29"/>
      <c r="J147" s="60"/>
      <c r="K147" s="29"/>
      <c r="L147" s="29"/>
      <c r="M147" s="12"/>
      <c r="N147" s="2"/>
      <c r="O147" s="2"/>
      <c r="P147" s="2"/>
      <c r="Q147" s="2"/>
    </row>
    <row r="148" thickTop="1">
      <c r="A148" s="9"/>
      <c r="B148" s="49">
        <v>35</v>
      </c>
      <c r="C148" s="50" t="s">
        <v>1175</v>
      </c>
      <c r="D148" s="50" t="s">
        <v>7</v>
      </c>
      <c r="E148" s="50" t="s">
        <v>1176</v>
      </c>
      <c r="F148" s="50" t="s">
        <v>7</v>
      </c>
      <c r="G148" s="51" t="s">
        <v>180</v>
      </c>
      <c r="H148" s="61">
        <v>0.377</v>
      </c>
      <c r="I148" s="35">
        <f>ROUND(0,2)</f>
        <v>0</v>
      </c>
      <c r="J148" s="62">
        <f>ROUND(I148*H148,2)</f>
        <v>0</v>
      </c>
      <c r="K148" s="63">
        <v>0.20999999999999999</v>
      </c>
      <c r="L148" s="64">
        <f>IF(ISNUMBER(K148),ROUND(J148*(K148+1),2),0)</f>
        <v>0</v>
      </c>
      <c r="M148" s="12"/>
      <c r="N148" s="2"/>
      <c r="O148" s="2"/>
      <c r="P148" s="2"/>
      <c r="Q148" s="41">
        <f>IF(ISNUMBER(K148),IF(H148&gt;0,IF(I148&gt;0,J148,0),0),0)</f>
        <v>0</v>
      </c>
      <c r="R148" s="33">
        <f>IF(ISNUMBER(K148)=FALSE,J148,0)</f>
        <v>0</v>
      </c>
    </row>
    <row r="149">
      <c r="A149" s="9"/>
      <c r="B149" s="56" t="s">
        <v>130</v>
      </c>
      <c r="C149" s="1"/>
      <c r="D149" s="1"/>
      <c r="E149" s="57" t="s">
        <v>1177</v>
      </c>
      <c r="F149" s="1"/>
      <c r="G149" s="1"/>
      <c r="H149" s="48"/>
      <c r="I149" s="1"/>
      <c r="J149" s="48"/>
      <c r="K149" s="1"/>
      <c r="L149" s="1"/>
      <c r="M149" s="12"/>
      <c r="N149" s="2"/>
      <c r="O149" s="2"/>
      <c r="P149" s="2"/>
      <c r="Q149" s="2"/>
    </row>
    <row r="150" thickBot="1">
      <c r="A150" s="9"/>
      <c r="B150" s="58" t="s">
        <v>132</v>
      </c>
      <c r="C150" s="29"/>
      <c r="D150" s="29"/>
      <c r="E150" s="59" t="s">
        <v>1178</v>
      </c>
      <c r="F150" s="29"/>
      <c r="G150" s="29"/>
      <c r="H150" s="60"/>
      <c r="I150" s="29"/>
      <c r="J150" s="60"/>
      <c r="K150" s="29"/>
      <c r="L150" s="29"/>
      <c r="M150" s="12"/>
      <c r="N150" s="2"/>
      <c r="O150" s="2"/>
      <c r="P150" s="2"/>
      <c r="Q150" s="2"/>
    </row>
    <row r="151" thickTop="1">
      <c r="A151" s="9"/>
      <c r="B151" s="49">
        <v>36</v>
      </c>
      <c r="C151" s="50" t="s">
        <v>1126</v>
      </c>
      <c r="D151" s="50" t="s">
        <v>7</v>
      </c>
      <c r="E151" s="50" t="s">
        <v>1127</v>
      </c>
      <c r="F151" s="50" t="s">
        <v>7</v>
      </c>
      <c r="G151" s="51" t="s">
        <v>227</v>
      </c>
      <c r="H151" s="61">
        <v>7.5</v>
      </c>
      <c r="I151" s="35">
        <f>ROUND(0,2)</f>
        <v>0</v>
      </c>
      <c r="J151" s="62">
        <f>ROUND(I151*H151,2)</f>
        <v>0</v>
      </c>
      <c r="K151" s="63">
        <v>0.20999999999999999</v>
      </c>
      <c r="L151" s="64">
        <f>IF(ISNUMBER(K151),ROUND(J151*(K151+1),2),0)</f>
        <v>0</v>
      </c>
      <c r="M151" s="12"/>
      <c r="N151" s="2"/>
      <c r="O151" s="2"/>
      <c r="P151" s="2"/>
      <c r="Q151" s="41">
        <f>IF(ISNUMBER(K151),IF(H151&gt;0,IF(I151&gt;0,J151,0),0),0)</f>
        <v>0</v>
      </c>
      <c r="R151" s="33">
        <f>IF(ISNUMBER(K151)=FALSE,J151,0)</f>
        <v>0</v>
      </c>
    </row>
    <row r="152">
      <c r="A152" s="9"/>
      <c r="B152" s="56" t="s">
        <v>130</v>
      </c>
      <c r="C152" s="1"/>
      <c r="D152" s="1"/>
      <c r="E152" s="57" t="s">
        <v>7</v>
      </c>
      <c r="F152" s="1"/>
      <c r="G152" s="1"/>
      <c r="H152" s="48"/>
      <c r="I152" s="1"/>
      <c r="J152" s="48"/>
      <c r="K152" s="1"/>
      <c r="L152" s="1"/>
      <c r="M152" s="12"/>
      <c r="N152" s="2"/>
      <c r="O152" s="2"/>
      <c r="P152" s="2"/>
      <c r="Q152" s="2"/>
    </row>
    <row r="153" thickBot="1">
      <c r="A153" s="9"/>
      <c r="B153" s="58" t="s">
        <v>132</v>
      </c>
      <c r="C153" s="29"/>
      <c r="D153" s="29"/>
      <c r="E153" s="59" t="s">
        <v>1179</v>
      </c>
      <c r="F153" s="29"/>
      <c r="G153" s="29"/>
      <c r="H153" s="60"/>
      <c r="I153" s="29"/>
      <c r="J153" s="60"/>
      <c r="K153" s="29"/>
      <c r="L153" s="29"/>
      <c r="M153" s="12"/>
      <c r="N153" s="2"/>
      <c r="O153" s="2"/>
      <c r="P153" s="2"/>
      <c r="Q153" s="2"/>
    </row>
    <row r="154" thickTop="1">
      <c r="A154" s="9"/>
      <c r="B154" s="49">
        <v>37</v>
      </c>
      <c r="C154" s="50" t="s">
        <v>1129</v>
      </c>
      <c r="D154" s="50" t="s">
        <v>7</v>
      </c>
      <c r="E154" s="50" t="s">
        <v>1130</v>
      </c>
      <c r="F154" s="50" t="s">
        <v>7</v>
      </c>
      <c r="G154" s="51" t="s">
        <v>227</v>
      </c>
      <c r="H154" s="61">
        <v>42.899999999999999</v>
      </c>
      <c r="I154" s="35">
        <f>ROUND(0,2)</f>
        <v>0</v>
      </c>
      <c r="J154" s="62">
        <f>ROUND(I154*H154,2)</f>
        <v>0</v>
      </c>
      <c r="K154" s="63">
        <v>0.20999999999999999</v>
      </c>
      <c r="L154" s="64">
        <f>IF(ISNUMBER(K154),ROUND(J154*(K154+1),2),0)</f>
        <v>0</v>
      </c>
      <c r="M154" s="12"/>
      <c r="N154" s="2"/>
      <c r="O154" s="2"/>
      <c r="P154" s="2"/>
      <c r="Q154" s="41">
        <f>IF(ISNUMBER(K154),IF(H154&gt;0,IF(I154&gt;0,J154,0),0),0)</f>
        <v>0</v>
      </c>
      <c r="R154" s="33">
        <f>IF(ISNUMBER(K154)=FALSE,J154,0)</f>
        <v>0</v>
      </c>
    </row>
    <row r="155">
      <c r="A155" s="9"/>
      <c r="B155" s="56" t="s">
        <v>130</v>
      </c>
      <c r="C155" s="1"/>
      <c r="D155" s="1"/>
      <c r="E155" s="57" t="s">
        <v>7</v>
      </c>
      <c r="F155" s="1"/>
      <c r="G155" s="1"/>
      <c r="H155" s="48"/>
      <c r="I155" s="1"/>
      <c r="J155" s="48"/>
      <c r="K155" s="1"/>
      <c r="L155" s="1"/>
      <c r="M155" s="12"/>
      <c r="N155" s="2"/>
      <c r="O155" s="2"/>
      <c r="P155" s="2"/>
      <c r="Q155" s="2"/>
    </row>
    <row r="156" thickBot="1">
      <c r="A156" s="9"/>
      <c r="B156" s="58" t="s">
        <v>132</v>
      </c>
      <c r="C156" s="29"/>
      <c r="D156" s="29"/>
      <c r="E156" s="59" t="s">
        <v>1180</v>
      </c>
      <c r="F156" s="29"/>
      <c r="G156" s="29"/>
      <c r="H156" s="60"/>
      <c r="I156" s="29"/>
      <c r="J156" s="60"/>
      <c r="K156" s="29"/>
      <c r="L156" s="29"/>
      <c r="M156" s="12"/>
      <c r="N156" s="2"/>
      <c r="O156" s="2"/>
      <c r="P156" s="2"/>
      <c r="Q156" s="2"/>
    </row>
    <row r="157" thickTop="1">
      <c r="A157" s="9"/>
      <c r="B157" s="49">
        <v>38</v>
      </c>
      <c r="C157" s="50" t="s">
        <v>1132</v>
      </c>
      <c r="D157" s="50" t="s">
        <v>7</v>
      </c>
      <c r="E157" s="50" t="s">
        <v>1133</v>
      </c>
      <c r="F157" s="50" t="s">
        <v>7</v>
      </c>
      <c r="G157" s="51" t="s">
        <v>227</v>
      </c>
      <c r="H157" s="61">
        <v>7.5</v>
      </c>
      <c r="I157" s="35">
        <f>ROUND(0,2)</f>
        <v>0</v>
      </c>
      <c r="J157" s="62">
        <f>ROUND(I157*H157,2)</f>
        <v>0</v>
      </c>
      <c r="K157" s="63">
        <v>0.20999999999999999</v>
      </c>
      <c r="L157" s="64">
        <f>IF(ISNUMBER(K157),ROUND(J157*(K157+1),2),0)</f>
        <v>0</v>
      </c>
      <c r="M157" s="12"/>
      <c r="N157" s="2"/>
      <c r="O157" s="2"/>
      <c r="P157" s="2"/>
      <c r="Q157" s="41">
        <f>IF(ISNUMBER(K157),IF(H157&gt;0,IF(I157&gt;0,J157,0),0),0)</f>
        <v>0</v>
      </c>
      <c r="R157" s="33">
        <f>IF(ISNUMBER(K157)=FALSE,J157,0)</f>
        <v>0</v>
      </c>
    </row>
    <row r="158">
      <c r="A158" s="9"/>
      <c r="B158" s="56" t="s">
        <v>130</v>
      </c>
      <c r="C158" s="1"/>
      <c r="D158" s="1"/>
      <c r="E158" s="57" t="s">
        <v>223</v>
      </c>
      <c r="F158" s="1"/>
      <c r="G158" s="1"/>
      <c r="H158" s="48"/>
      <c r="I158" s="1"/>
      <c r="J158" s="48"/>
      <c r="K158" s="1"/>
      <c r="L158" s="1"/>
      <c r="M158" s="12"/>
      <c r="N158" s="2"/>
      <c r="O158" s="2"/>
      <c r="P158" s="2"/>
      <c r="Q158" s="2"/>
    </row>
    <row r="159" thickBot="1">
      <c r="A159" s="9"/>
      <c r="B159" s="58" t="s">
        <v>132</v>
      </c>
      <c r="C159" s="29"/>
      <c r="D159" s="29"/>
      <c r="E159" s="59" t="s">
        <v>1179</v>
      </c>
      <c r="F159" s="29"/>
      <c r="G159" s="29"/>
      <c r="H159" s="60"/>
      <c r="I159" s="29"/>
      <c r="J159" s="60"/>
      <c r="K159" s="29"/>
      <c r="L159" s="29"/>
      <c r="M159" s="12"/>
      <c r="N159" s="2"/>
      <c r="O159" s="2"/>
      <c r="P159" s="2"/>
      <c r="Q159" s="2"/>
    </row>
    <row r="160" thickTop="1">
      <c r="A160" s="9"/>
      <c r="B160" s="49">
        <v>39</v>
      </c>
      <c r="C160" s="50" t="s">
        <v>1134</v>
      </c>
      <c r="D160" s="50" t="s">
        <v>7</v>
      </c>
      <c r="E160" s="50" t="s">
        <v>1135</v>
      </c>
      <c r="F160" s="50" t="s">
        <v>7</v>
      </c>
      <c r="G160" s="51" t="s">
        <v>227</v>
      </c>
      <c r="H160" s="61">
        <v>42.899999999999999</v>
      </c>
      <c r="I160" s="35">
        <f>ROUND(0,2)</f>
        <v>0</v>
      </c>
      <c r="J160" s="62">
        <f>ROUND(I160*H160,2)</f>
        <v>0</v>
      </c>
      <c r="K160" s="63">
        <v>0.20999999999999999</v>
      </c>
      <c r="L160" s="64">
        <f>IF(ISNUMBER(K160),ROUND(J160*(K160+1),2),0)</f>
        <v>0</v>
      </c>
      <c r="M160" s="12"/>
      <c r="N160" s="2"/>
      <c r="O160" s="2"/>
      <c r="P160" s="2"/>
      <c r="Q160" s="41">
        <f>IF(ISNUMBER(K160),IF(H160&gt;0,IF(I160&gt;0,J160,0),0),0)</f>
        <v>0</v>
      </c>
      <c r="R160" s="33">
        <f>IF(ISNUMBER(K160)=FALSE,J160,0)</f>
        <v>0</v>
      </c>
    </row>
    <row r="161">
      <c r="A161" s="9"/>
      <c r="B161" s="56" t="s">
        <v>130</v>
      </c>
      <c r="C161" s="1"/>
      <c r="D161" s="1"/>
      <c r="E161" s="57" t="s">
        <v>223</v>
      </c>
      <c r="F161" s="1"/>
      <c r="G161" s="1"/>
      <c r="H161" s="48"/>
      <c r="I161" s="1"/>
      <c r="J161" s="48"/>
      <c r="K161" s="1"/>
      <c r="L161" s="1"/>
      <c r="M161" s="12"/>
      <c r="N161" s="2"/>
      <c r="O161" s="2"/>
      <c r="P161" s="2"/>
      <c r="Q161" s="2"/>
    </row>
    <row r="162" thickBot="1">
      <c r="A162" s="9"/>
      <c r="B162" s="58" t="s">
        <v>132</v>
      </c>
      <c r="C162" s="29"/>
      <c r="D162" s="29"/>
      <c r="E162" s="59" t="s">
        <v>1181</v>
      </c>
      <c r="F162" s="29"/>
      <c r="G162" s="29"/>
      <c r="H162" s="60"/>
      <c r="I162" s="29"/>
      <c r="J162" s="60"/>
      <c r="K162" s="29"/>
      <c r="L162" s="29"/>
      <c r="M162" s="12"/>
      <c r="N162" s="2"/>
      <c r="O162" s="2"/>
      <c r="P162" s="2"/>
      <c r="Q162" s="2"/>
    </row>
    <row r="163" thickTop="1" thickBot="1" ht="25" customHeight="1">
      <c r="A163" s="9"/>
      <c r="B163" s="1"/>
      <c r="C163" s="65">
        <v>9</v>
      </c>
      <c r="D163" s="1"/>
      <c r="E163" s="66" t="s">
        <v>169</v>
      </c>
      <c r="F163" s="1"/>
      <c r="G163" s="67" t="s">
        <v>152</v>
      </c>
      <c r="H163" s="68">
        <f>J145+J148+J151+J154+J157+J160</f>
        <v>0</v>
      </c>
      <c r="I163" s="67" t="s">
        <v>153</v>
      </c>
      <c r="J163" s="69">
        <f>(L163-H163)</f>
        <v>0</v>
      </c>
      <c r="K163" s="67" t="s">
        <v>154</v>
      </c>
      <c r="L163" s="70">
        <f>L145+L148+L151+L154+L157+L160</f>
        <v>0</v>
      </c>
      <c r="M163" s="12"/>
      <c r="N163" s="2"/>
      <c r="O163" s="2"/>
      <c r="P163" s="2"/>
      <c r="Q163" s="41">
        <f>0+Q145+Q148+Q151+Q154+Q157+Q160</f>
        <v>0</v>
      </c>
      <c r="R163" s="33">
        <f>0+R145+R148+R151+R154+R157+R160</f>
        <v>0</v>
      </c>
      <c r="S163" s="71">
        <f>Q163*(1+J163)+R163</f>
        <v>0</v>
      </c>
    </row>
    <row r="164" thickTop="1" thickBot="1" ht="25" customHeight="1">
      <c r="A164" s="9"/>
      <c r="B164" s="72"/>
      <c r="C164" s="72"/>
      <c r="D164" s="72"/>
      <c r="E164" s="73"/>
      <c r="F164" s="72"/>
      <c r="G164" s="74" t="s">
        <v>155</v>
      </c>
      <c r="H164" s="75">
        <f>J145+J148+J151+J154+J157+J160</f>
        <v>0</v>
      </c>
      <c r="I164" s="74" t="s">
        <v>156</v>
      </c>
      <c r="J164" s="76">
        <f>0+J163</f>
        <v>0</v>
      </c>
      <c r="K164" s="74" t="s">
        <v>157</v>
      </c>
      <c r="L164" s="77">
        <f>L145+L148+L151+L154+L157+L160</f>
        <v>0</v>
      </c>
      <c r="M164" s="12"/>
      <c r="N164" s="2"/>
      <c r="O164" s="2"/>
      <c r="P164" s="2"/>
      <c r="Q164" s="2"/>
    </row>
    <row r="165">
      <c r="A165" s="13"/>
      <c r="B165" s="4"/>
      <c r="C165" s="4"/>
      <c r="D165" s="4"/>
      <c r="E165" s="4"/>
      <c r="F165" s="4"/>
      <c r="G165" s="4"/>
      <c r="H165" s="78"/>
      <c r="I165" s="4"/>
      <c r="J165" s="78"/>
      <c r="K165" s="4"/>
      <c r="L165" s="4"/>
      <c r="M165" s="14"/>
      <c r="N165" s="2"/>
      <c r="O165" s="2"/>
      <c r="P165" s="2"/>
      <c r="Q165" s="2"/>
    </row>
    <row r="16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2"/>
      <c r="O166" s="2"/>
      <c r="P166" s="2"/>
      <c r="Q166" s="2"/>
    </row>
  </sheetData>
  <mergeCells count="103">
    <mergeCell ref="B53:D53"/>
    <mergeCell ref="B54:D54"/>
    <mergeCell ref="B56:D56"/>
    <mergeCell ref="B57:D57"/>
    <mergeCell ref="B59:D59"/>
    <mergeCell ref="B60:D60"/>
    <mergeCell ref="B62:D62"/>
    <mergeCell ref="B63:D63"/>
    <mergeCell ref="B65:D65"/>
    <mergeCell ref="B66:D66"/>
    <mergeCell ref="B68:D68"/>
    <mergeCell ref="B69:D69"/>
    <mergeCell ref="B71:D71"/>
    <mergeCell ref="B72:D72"/>
    <mergeCell ref="B74:D74"/>
    <mergeCell ref="B75:D75"/>
    <mergeCell ref="B77:D77"/>
    <mergeCell ref="B78:D78"/>
    <mergeCell ref="B80:D80"/>
    <mergeCell ref="B81:D81"/>
    <mergeCell ref="B83:D83"/>
    <mergeCell ref="B84:D84"/>
    <mergeCell ref="B87:L87"/>
    <mergeCell ref="B89:D89"/>
    <mergeCell ref="B90:D90"/>
    <mergeCell ref="B93:L93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7:C28"/>
    <mergeCell ref="B30:L30"/>
    <mergeCell ref="B32:D32"/>
    <mergeCell ref="B33:D33"/>
    <mergeCell ref="B35:D35"/>
    <mergeCell ref="B36:D36"/>
    <mergeCell ref="B38:D38"/>
    <mergeCell ref="B39:D39"/>
    <mergeCell ref="B41:D41"/>
    <mergeCell ref="B42:D42"/>
    <mergeCell ref="B44:D44"/>
    <mergeCell ref="B45:D45"/>
    <mergeCell ref="B47:D47"/>
    <mergeCell ref="B48:D48"/>
    <mergeCell ref="B51:L51"/>
    <mergeCell ref="B22:D22"/>
    <mergeCell ref="B23:D23"/>
    <mergeCell ref="B24:D24"/>
    <mergeCell ref="B25:D25"/>
    <mergeCell ref="B95:D95"/>
    <mergeCell ref="B96:D96"/>
    <mergeCell ref="B98:D98"/>
    <mergeCell ref="B99:D99"/>
    <mergeCell ref="B104:D104"/>
    <mergeCell ref="B105:D105"/>
    <mergeCell ref="B107:D107"/>
    <mergeCell ref="B108:D108"/>
    <mergeCell ref="B110:D110"/>
    <mergeCell ref="B111:D111"/>
    <mergeCell ref="B113:D113"/>
    <mergeCell ref="B114:D114"/>
    <mergeCell ref="B116:D116"/>
    <mergeCell ref="B117:D117"/>
    <mergeCell ref="B119:D119"/>
    <mergeCell ref="B120:D120"/>
    <mergeCell ref="B122:D122"/>
    <mergeCell ref="B123:D123"/>
    <mergeCell ref="B125:D125"/>
    <mergeCell ref="B126:D126"/>
    <mergeCell ref="B128:D128"/>
    <mergeCell ref="B129:D129"/>
    <mergeCell ref="B131:D131"/>
    <mergeCell ref="B132:D132"/>
    <mergeCell ref="B134:D134"/>
    <mergeCell ref="B135:D135"/>
    <mergeCell ref="B137:D137"/>
    <mergeCell ref="B138:D138"/>
    <mergeCell ref="B140:D140"/>
    <mergeCell ref="B141:D141"/>
    <mergeCell ref="B102:L102"/>
    <mergeCell ref="B146:D146"/>
    <mergeCell ref="B147:D147"/>
    <mergeCell ref="B149:D149"/>
    <mergeCell ref="B150:D150"/>
    <mergeCell ref="B152:D152"/>
    <mergeCell ref="B153:D153"/>
    <mergeCell ref="B155:D155"/>
    <mergeCell ref="B156:D156"/>
    <mergeCell ref="B158:D158"/>
    <mergeCell ref="B159:D159"/>
    <mergeCell ref="B161:D161"/>
    <mergeCell ref="B162:D162"/>
    <mergeCell ref="B144:L144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H43+H70+H82+H91+H100+H109+H115+H124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1182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L43+L70+L82+L91+L100+L109+L115+L124</f>
        <v>0</v>
      </c>
      <c r="K11" s="1"/>
      <c r="L11" s="1"/>
      <c r="M11" s="12"/>
      <c r="N11" s="2"/>
      <c r="O11" s="2"/>
      <c r="P11" s="2"/>
      <c r="Q11" s="41">
        <f>IF(SUM(K20:K27)&gt;0,ROUND(SUM(S20:S27)/SUM(K20:K27)-1,8),0)</f>
        <v>0</v>
      </c>
      <c r="R11" s="33">
        <f>AVERAGE(J42,J69,J81,J90,J99,J108,J114,J123)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H43</f>
        <v>0</v>
      </c>
      <c r="L20" s="46">
        <f>L43</f>
        <v>0</v>
      </c>
      <c r="M20" s="12"/>
      <c r="N20" s="2"/>
      <c r="O20" s="2"/>
      <c r="P20" s="2"/>
      <c r="Q20" s="2"/>
      <c r="S20" s="33">
        <f>S42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H70</f>
        <v>0</v>
      </c>
      <c r="L21" s="46">
        <f>L70</f>
        <v>0</v>
      </c>
      <c r="M21" s="12"/>
      <c r="N21" s="2"/>
      <c r="O21" s="2"/>
      <c r="P21" s="2"/>
      <c r="Q21" s="2"/>
      <c r="S21" s="33">
        <f>S69</f>
        <v>0</v>
      </c>
    </row>
    <row r="22">
      <c r="A22" s="9"/>
      <c r="B22" s="44">
        <v>2</v>
      </c>
      <c r="C22" s="1"/>
      <c r="D22" s="1"/>
      <c r="E22" s="45" t="s">
        <v>166</v>
      </c>
      <c r="F22" s="1"/>
      <c r="G22" s="1"/>
      <c r="H22" s="1"/>
      <c r="I22" s="1"/>
      <c r="J22" s="1"/>
      <c r="K22" s="46">
        <f>H82</f>
        <v>0</v>
      </c>
      <c r="L22" s="46">
        <f>L82</f>
        <v>0</v>
      </c>
      <c r="M22" s="12"/>
      <c r="N22" s="2"/>
      <c r="O22" s="2"/>
      <c r="P22" s="2"/>
      <c r="Q22" s="2"/>
      <c r="S22" s="33">
        <f>S81</f>
        <v>0</v>
      </c>
    </row>
    <row r="23">
      <c r="A23" s="9"/>
      <c r="B23" s="44">
        <v>3</v>
      </c>
      <c r="C23" s="1"/>
      <c r="D23" s="1"/>
      <c r="E23" s="45" t="s">
        <v>687</v>
      </c>
      <c r="F23" s="1"/>
      <c r="G23" s="1"/>
      <c r="H23" s="1"/>
      <c r="I23" s="1"/>
      <c r="J23" s="1"/>
      <c r="K23" s="46">
        <f>H91</f>
        <v>0</v>
      </c>
      <c r="L23" s="46">
        <f>L91</f>
        <v>0</v>
      </c>
      <c r="M23" s="12"/>
      <c r="N23" s="2"/>
      <c r="O23" s="2"/>
      <c r="P23" s="2"/>
      <c r="Q23" s="2"/>
      <c r="S23" s="33">
        <f>S90</f>
        <v>0</v>
      </c>
    </row>
    <row r="24">
      <c r="A24" s="9"/>
      <c r="B24" s="44">
        <v>4</v>
      </c>
      <c r="C24" s="1"/>
      <c r="D24" s="1"/>
      <c r="E24" s="45" t="s">
        <v>602</v>
      </c>
      <c r="F24" s="1"/>
      <c r="G24" s="1"/>
      <c r="H24" s="1"/>
      <c r="I24" s="1"/>
      <c r="J24" s="1"/>
      <c r="K24" s="46">
        <f>H100</f>
        <v>0</v>
      </c>
      <c r="L24" s="46">
        <f>L100</f>
        <v>0</v>
      </c>
      <c r="M24" s="12"/>
      <c r="N24" s="2"/>
      <c r="O24" s="2"/>
      <c r="P24" s="2"/>
      <c r="Q24" s="2"/>
      <c r="S24" s="33">
        <f>S99</f>
        <v>0</v>
      </c>
    </row>
    <row r="25">
      <c r="A25" s="9"/>
      <c r="B25" s="44">
        <v>7</v>
      </c>
      <c r="C25" s="1"/>
      <c r="D25" s="1"/>
      <c r="E25" s="45" t="s">
        <v>688</v>
      </c>
      <c r="F25" s="1"/>
      <c r="G25" s="1"/>
      <c r="H25" s="1"/>
      <c r="I25" s="1"/>
      <c r="J25" s="1"/>
      <c r="K25" s="46">
        <f>H109</f>
        <v>0</v>
      </c>
      <c r="L25" s="46">
        <f>L109</f>
        <v>0</v>
      </c>
      <c r="M25" s="79"/>
      <c r="N25" s="2"/>
      <c r="O25" s="2"/>
      <c r="P25" s="2"/>
      <c r="Q25" s="2"/>
      <c r="S25" s="33">
        <f>S108</f>
        <v>0</v>
      </c>
    </row>
    <row r="26">
      <c r="A26" s="9"/>
      <c r="B26" s="44">
        <v>8</v>
      </c>
      <c r="C26" s="1"/>
      <c r="D26" s="1"/>
      <c r="E26" s="45" t="s">
        <v>168</v>
      </c>
      <c r="F26" s="1"/>
      <c r="G26" s="1"/>
      <c r="H26" s="1"/>
      <c r="I26" s="1"/>
      <c r="J26" s="1"/>
      <c r="K26" s="46">
        <f>H115</f>
        <v>0</v>
      </c>
      <c r="L26" s="46">
        <f>L115</f>
        <v>0</v>
      </c>
      <c r="M26" s="79"/>
      <c r="N26" s="2"/>
      <c r="O26" s="2"/>
      <c r="P26" s="2"/>
      <c r="Q26" s="2"/>
      <c r="S26" s="33">
        <f>S114</f>
        <v>0</v>
      </c>
    </row>
    <row r="27">
      <c r="A27" s="9"/>
      <c r="B27" s="44">
        <v>9</v>
      </c>
      <c r="C27" s="1"/>
      <c r="D27" s="1"/>
      <c r="E27" s="45" t="s">
        <v>169</v>
      </c>
      <c r="F27" s="1"/>
      <c r="G27" s="1"/>
      <c r="H27" s="1"/>
      <c r="I27" s="1"/>
      <c r="J27" s="1"/>
      <c r="K27" s="46">
        <f>H124</f>
        <v>0</v>
      </c>
      <c r="L27" s="46">
        <f>L124</f>
        <v>0</v>
      </c>
      <c r="M27" s="79"/>
      <c r="N27" s="2"/>
      <c r="O27" s="2"/>
      <c r="P27" s="2"/>
      <c r="Q27" s="2"/>
      <c r="S27" s="33">
        <f>S123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80"/>
      <c r="N28" s="2"/>
      <c r="O28" s="2"/>
      <c r="P28" s="2"/>
      <c r="Q28" s="2"/>
    </row>
    <row r="29" ht="14" customHeight="1">
      <c r="A29" s="4"/>
      <c r="B29" s="36" t="s">
        <v>118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1"/>
      <c r="N30" s="2"/>
      <c r="O30" s="2"/>
      <c r="P30" s="2"/>
      <c r="Q30" s="2"/>
    </row>
    <row r="31" ht="18" customHeight="1">
      <c r="A31" s="9"/>
      <c r="B31" s="42" t="s">
        <v>119</v>
      </c>
      <c r="C31" s="42" t="s">
        <v>115</v>
      </c>
      <c r="D31" s="42" t="s">
        <v>120</v>
      </c>
      <c r="E31" s="42" t="s">
        <v>116</v>
      </c>
      <c r="F31" s="42" t="s">
        <v>121</v>
      </c>
      <c r="G31" s="43" t="s">
        <v>122</v>
      </c>
      <c r="H31" s="22" t="s">
        <v>123</v>
      </c>
      <c r="I31" s="22" t="s">
        <v>124</v>
      </c>
      <c r="J31" s="22" t="s">
        <v>17</v>
      </c>
      <c r="K31" s="43" t="s">
        <v>125</v>
      </c>
      <c r="L31" s="22" t="s">
        <v>18</v>
      </c>
      <c r="M31" s="79"/>
      <c r="N31" s="2"/>
      <c r="O31" s="2"/>
      <c r="P31" s="2"/>
      <c r="Q31" s="2"/>
    </row>
    <row r="32" ht="40" customHeight="1">
      <c r="A32" s="9"/>
      <c r="B32" s="47" t="s">
        <v>126</v>
      </c>
      <c r="C32" s="1"/>
      <c r="D32" s="1"/>
      <c r="E32" s="1"/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>
      <c r="A33" s="9"/>
      <c r="B33" s="49">
        <v>1</v>
      </c>
      <c r="C33" s="50" t="s">
        <v>170</v>
      </c>
      <c r="D33" s="50" t="s">
        <v>7</v>
      </c>
      <c r="E33" s="50" t="s">
        <v>171</v>
      </c>
      <c r="F33" s="50" t="s">
        <v>7</v>
      </c>
      <c r="G33" s="51" t="s">
        <v>172</v>
      </c>
      <c r="H33" s="52">
        <v>18.314</v>
      </c>
      <c r="I33" s="24">
        <f>ROUND(0,2)</f>
        <v>0</v>
      </c>
      <c r="J33" s="53">
        <f>ROUND(I33*H33,2)</f>
        <v>0</v>
      </c>
      <c r="K33" s="54">
        <v>0.20999999999999999</v>
      </c>
      <c r="L33" s="55">
        <f>IF(ISNUMBER(K33),ROUND(J33*(K33+1),2),0)</f>
        <v>0</v>
      </c>
      <c r="M33" s="12"/>
      <c r="N33" s="2"/>
      <c r="O33" s="2"/>
      <c r="P33" s="2"/>
      <c r="Q33" s="41">
        <f>IF(ISNUMBER(K33),IF(H33&gt;0,IF(I33&gt;0,J33,0),0),0)</f>
        <v>0</v>
      </c>
      <c r="R33" s="33">
        <f>IF(ISNUMBER(K33)=FALSE,J33,0)</f>
        <v>0</v>
      </c>
    </row>
    <row r="34">
      <c r="A34" s="9"/>
      <c r="B34" s="56" t="s">
        <v>130</v>
      </c>
      <c r="C34" s="1"/>
      <c r="D34" s="1"/>
      <c r="E34" s="57" t="s">
        <v>7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132</v>
      </c>
      <c r="C35" s="29"/>
      <c r="D35" s="29"/>
      <c r="E35" s="59" t="s">
        <v>1183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>
      <c r="A36" s="9"/>
      <c r="B36" s="49">
        <v>2</v>
      </c>
      <c r="C36" s="50" t="s">
        <v>178</v>
      </c>
      <c r="D36" s="50" t="s">
        <v>7</v>
      </c>
      <c r="E36" s="50" t="s">
        <v>171</v>
      </c>
      <c r="F36" s="50" t="s">
        <v>7</v>
      </c>
      <c r="G36" s="51" t="s">
        <v>180</v>
      </c>
      <c r="H36" s="61">
        <v>20.699999999999999</v>
      </c>
      <c r="I36" s="35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1">
        <f>IF(ISNUMBER(K36),IF(H36&gt;0,IF(I36&gt;0,J36,0),0),0)</f>
        <v>0</v>
      </c>
      <c r="R36" s="33">
        <f>IF(ISNUMBER(K36)=FALSE,J36,0)</f>
        <v>0</v>
      </c>
    </row>
    <row r="37">
      <c r="A37" s="9"/>
      <c r="B37" s="56" t="s">
        <v>130</v>
      </c>
      <c r="C37" s="1"/>
      <c r="D37" s="1"/>
      <c r="E37" s="57" t="s">
        <v>7</v>
      </c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 thickBot="1">
      <c r="A38" s="9"/>
      <c r="B38" s="58" t="s">
        <v>132</v>
      </c>
      <c r="C38" s="29"/>
      <c r="D38" s="29"/>
      <c r="E38" s="59" t="s">
        <v>1184</v>
      </c>
      <c r="F38" s="29"/>
      <c r="G38" s="29"/>
      <c r="H38" s="60"/>
      <c r="I38" s="29"/>
      <c r="J38" s="60"/>
      <c r="K38" s="29"/>
      <c r="L38" s="29"/>
      <c r="M38" s="12"/>
      <c r="N38" s="2"/>
      <c r="O38" s="2"/>
      <c r="P38" s="2"/>
      <c r="Q38" s="2"/>
    </row>
    <row r="39" thickTop="1">
      <c r="A39" s="9"/>
      <c r="B39" s="49">
        <v>3</v>
      </c>
      <c r="C39" s="50" t="s">
        <v>190</v>
      </c>
      <c r="D39" s="50" t="s">
        <v>7</v>
      </c>
      <c r="E39" s="50" t="s">
        <v>191</v>
      </c>
      <c r="F39" s="50" t="s">
        <v>7</v>
      </c>
      <c r="G39" s="51" t="s">
        <v>172</v>
      </c>
      <c r="H39" s="61">
        <v>2.5499999999999998</v>
      </c>
      <c r="I39" s="35">
        <f>ROUND(0,2)</f>
        <v>0</v>
      </c>
      <c r="J39" s="62">
        <f>ROUND(I39*H39,2)</f>
        <v>0</v>
      </c>
      <c r="K39" s="63">
        <v>0.20999999999999999</v>
      </c>
      <c r="L39" s="64">
        <f>IF(ISNUMBER(K39),ROUND(J39*(K39+1),2),0)</f>
        <v>0</v>
      </c>
      <c r="M39" s="12"/>
      <c r="N39" s="2"/>
      <c r="O39" s="2"/>
      <c r="P39" s="2"/>
      <c r="Q39" s="41">
        <f>IF(ISNUMBER(K39),IF(H39&gt;0,IF(I39&gt;0,J39,0),0),0)</f>
        <v>0</v>
      </c>
      <c r="R39" s="33">
        <f>IF(ISNUMBER(K39)=FALSE,J39,0)</f>
        <v>0</v>
      </c>
    </row>
    <row r="40">
      <c r="A40" s="9"/>
      <c r="B40" s="56" t="s">
        <v>130</v>
      </c>
      <c r="C40" s="1"/>
      <c r="D40" s="1"/>
      <c r="E40" s="57" t="s">
        <v>1185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 thickBot="1">
      <c r="A41" s="9"/>
      <c r="B41" s="58" t="s">
        <v>132</v>
      </c>
      <c r="C41" s="29"/>
      <c r="D41" s="29"/>
      <c r="E41" s="59" t="s">
        <v>1186</v>
      </c>
      <c r="F41" s="29"/>
      <c r="G41" s="29"/>
      <c r="H41" s="60"/>
      <c r="I41" s="29"/>
      <c r="J41" s="60"/>
      <c r="K41" s="29"/>
      <c r="L41" s="29"/>
      <c r="M41" s="12"/>
      <c r="N41" s="2"/>
      <c r="O41" s="2"/>
      <c r="P41" s="2"/>
      <c r="Q41" s="2"/>
    </row>
    <row r="42" thickTop="1" thickBot="1" ht="25" customHeight="1">
      <c r="A42" s="9"/>
      <c r="B42" s="1"/>
      <c r="C42" s="65">
        <v>0</v>
      </c>
      <c r="D42" s="1"/>
      <c r="E42" s="66" t="s">
        <v>117</v>
      </c>
      <c r="F42" s="1"/>
      <c r="G42" s="67" t="s">
        <v>152</v>
      </c>
      <c r="H42" s="68">
        <f>J33+J36+J39</f>
        <v>0</v>
      </c>
      <c r="I42" s="67" t="s">
        <v>153</v>
      </c>
      <c r="J42" s="69">
        <f>(L42-H42)</f>
        <v>0</v>
      </c>
      <c r="K42" s="67" t="s">
        <v>154</v>
      </c>
      <c r="L42" s="70">
        <f>L33+L36+L39</f>
        <v>0</v>
      </c>
      <c r="M42" s="12"/>
      <c r="N42" s="2"/>
      <c r="O42" s="2"/>
      <c r="P42" s="2"/>
      <c r="Q42" s="41">
        <f>0+Q33+Q36+Q39</f>
        <v>0</v>
      </c>
      <c r="R42" s="33">
        <f>0+R33+R36+R39</f>
        <v>0</v>
      </c>
      <c r="S42" s="71">
        <f>Q42*(1+J42)+R42</f>
        <v>0</v>
      </c>
    </row>
    <row r="43" thickTop="1" thickBot="1" ht="25" customHeight="1">
      <c r="A43" s="9"/>
      <c r="B43" s="72"/>
      <c r="C43" s="72"/>
      <c r="D43" s="72"/>
      <c r="E43" s="73"/>
      <c r="F43" s="72"/>
      <c r="G43" s="74" t="s">
        <v>155</v>
      </c>
      <c r="H43" s="75">
        <f>J33+J36+J39</f>
        <v>0</v>
      </c>
      <c r="I43" s="74" t="s">
        <v>156</v>
      </c>
      <c r="J43" s="76">
        <f>0+J42</f>
        <v>0</v>
      </c>
      <c r="K43" s="74" t="s">
        <v>157</v>
      </c>
      <c r="L43" s="77">
        <f>L33+L36+L39</f>
        <v>0</v>
      </c>
      <c r="M43" s="12"/>
      <c r="N43" s="2"/>
      <c r="O43" s="2"/>
      <c r="P43" s="2"/>
      <c r="Q43" s="2"/>
    </row>
    <row r="44" ht="40" customHeight="1">
      <c r="A44" s="9"/>
      <c r="B44" s="82" t="s">
        <v>197</v>
      </c>
      <c r="C44" s="1"/>
      <c r="D44" s="1"/>
      <c r="E44" s="1"/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>
      <c r="A45" s="9"/>
      <c r="B45" s="49">
        <v>4</v>
      </c>
      <c r="C45" s="50" t="s">
        <v>245</v>
      </c>
      <c r="D45" s="50" t="s">
        <v>179</v>
      </c>
      <c r="E45" s="50" t="s">
        <v>246</v>
      </c>
      <c r="F45" s="50" t="s">
        <v>7</v>
      </c>
      <c r="G45" s="51" t="s">
        <v>172</v>
      </c>
      <c r="H45" s="52">
        <v>2.5499999999999998</v>
      </c>
      <c r="I45" s="24">
        <f>ROUND(0,2)</f>
        <v>0</v>
      </c>
      <c r="J45" s="53">
        <f>ROUND(I45*H45,2)</f>
        <v>0</v>
      </c>
      <c r="K45" s="54">
        <v>0.20999999999999999</v>
      </c>
      <c r="L45" s="55">
        <f>IF(ISNUMBER(K45),ROUND(J45*(K45+1),2),0)</f>
        <v>0</v>
      </c>
      <c r="M45" s="12"/>
      <c r="N45" s="2"/>
      <c r="O45" s="2"/>
      <c r="P45" s="2"/>
      <c r="Q45" s="41">
        <f>IF(ISNUMBER(K45),IF(H45&gt;0,IF(I45&gt;0,J45,0),0),0)</f>
        <v>0</v>
      </c>
      <c r="R45" s="33">
        <f>IF(ISNUMBER(K45)=FALSE,J45,0)</f>
        <v>0</v>
      </c>
    </row>
    <row r="46">
      <c r="A46" s="9"/>
      <c r="B46" s="56" t="s">
        <v>130</v>
      </c>
      <c r="C46" s="1"/>
      <c r="D46" s="1"/>
      <c r="E46" s="57" t="s">
        <v>247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132</v>
      </c>
      <c r="C47" s="29"/>
      <c r="D47" s="29"/>
      <c r="E47" s="59" t="s">
        <v>1187</v>
      </c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>
      <c r="A48" s="9"/>
      <c r="B48" s="49">
        <v>5</v>
      </c>
      <c r="C48" s="50" t="s">
        <v>245</v>
      </c>
      <c r="D48" s="50" t="s">
        <v>183</v>
      </c>
      <c r="E48" s="50" t="s">
        <v>246</v>
      </c>
      <c r="F48" s="50" t="s">
        <v>7</v>
      </c>
      <c r="G48" s="51" t="s">
        <v>172</v>
      </c>
      <c r="H48" s="61">
        <v>8.7110000000000003</v>
      </c>
      <c r="I48" s="35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1">
        <f>IF(ISNUMBER(K48),IF(H48&gt;0,IF(I48&gt;0,J48,0),0),0)</f>
        <v>0</v>
      </c>
      <c r="R48" s="33">
        <f>IF(ISNUMBER(K48)=FALSE,J48,0)</f>
        <v>0</v>
      </c>
    </row>
    <row r="49">
      <c r="A49" s="9"/>
      <c r="B49" s="56" t="s">
        <v>130</v>
      </c>
      <c r="C49" s="1"/>
      <c r="D49" s="1"/>
      <c r="E49" s="57" t="s">
        <v>693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 thickBot="1">
      <c r="A50" s="9"/>
      <c r="B50" s="58" t="s">
        <v>132</v>
      </c>
      <c r="C50" s="29"/>
      <c r="D50" s="29"/>
      <c r="E50" s="59" t="s">
        <v>1188</v>
      </c>
      <c r="F50" s="29"/>
      <c r="G50" s="29"/>
      <c r="H50" s="60"/>
      <c r="I50" s="29"/>
      <c r="J50" s="60"/>
      <c r="K50" s="29"/>
      <c r="L50" s="29"/>
      <c r="M50" s="12"/>
      <c r="N50" s="2"/>
      <c r="O50" s="2"/>
      <c r="P50" s="2"/>
      <c r="Q50" s="2"/>
    </row>
    <row r="51" thickTop="1">
      <c r="A51" s="9"/>
      <c r="B51" s="49">
        <v>6</v>
      </c>
      <c r="C51" s="50" t="s">
        <v>607</v>
      </c>
      <c r="D51" s="50" t="s">
        <v>7</v>
      </c>
      <c r="E51" s="50" t="s">
        <v>608</v>
      </c>
      <c r="F51" s="50" t="s">
        <v>7</v>
      </c>
      <c r="G51" s="51" t="s">
        <v>172</v>
      </c>
      <c r="H51" s="61">
        <v>27.024999999999999</v>
      </c>
      <c r="I51" s="35">
        <f>ROUND(0,2)</f>
        <v>0</v>
      </c>
      <c r="J51" s="62">
        <f>ROUND(I51*H51,2)</f>
        <v>0</v>
      </c>
      <c r="K51" s="63">
        <v>0.20999999999999999</v>
      </c>
      <c r="L51" s="64">
        <f>IF(ISNUMBER(K51),ROUND(J51*(K51+1),2),0)</f>
        <v>0</v>
      </c>
      <c r="M51" s="12"/>
      <c r="N51" s="2"/>
      <c r="O51" s="2"/>
      <c r="P51" s="2"/>
      <c r="Q51" s="41">
        <f>IF(ISNUMBER(K51),IF(H51&gt;0,IF(I51&gt;0,J51,0),0),0)</f>
        <v>0</v>
      </c>
      <c r="R51" s="33">
        <f>IF(ISNUMBER(K51)=FALSE,J51,0)</f>
        <v>0</v>
      </c>
    </row>
    <row r="52">
      <c r="A52" s="9"/>
      <c r="B52" s="56" t="s">
        <v>130</v>
      </c>
      <c r="C52" s="1"/>
      <c r="D52" s="1"/>
      <c r="E52" s="57" t="s">
        <v>1189</v>
      </c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 thickBot="1">
      <c r="A53" s="9"/>
      <c r="B53" s="58" t="s">
        <v>132</v>
      </c>
      <c r="C53" s="29"/>
      <c r="D53" s="29"/>
      <c r="E53" s="59" t="s">
        <v>1190</v>
      </c>
      <c r="F53" s="29"/>
      <c r="G53" s="29"/>
      <c r="H53" s="60"/>
      <c r="I53" s="29"/>
      <c r="J53" s="60"/>
      <c r="K53" s="29"/>
      <c r="L53" s="29"/>
      <c r="M53" s="12"/>
      <c r="N53" s="2"/>
      <c r="O53" s="2"/>
      <c r="P53" s="2"/>
      <c r="Q53" s="2"/>
    </row>
    <row r="54" thickTop="1">
      <c r="A54" s="9"/>
      <c r="B54" s="49">
        <v>7</v>
      </c>
      <c r="C54" s="50" t="s">
        <v>257</v>
      </c>
      <c r="D54" s="50" t="s">
        <v>7</v>
      </c>
      <c r="E54" s="50" t="s">
        <v>258</v>
      </c>
      <c r="F54" s="50" t="s">
        <v>7</v>
      </c>
      <c r="G54" s="51" t="s">
        <v>172</v>
      </c>
      <c r="H54" s="61">
        <v>27.024999999999999</v>
      </c>
      <c r="I54" s="35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1">
        <f>IF(ISNUMBER(K54),IF(H54&gt;0,IF(I54&gt;0,J54,0),0),0)</f>
        <v>0</v>
      </c>
      <c r="R54" s="33">
        <f>IF(ISNUMBER(K54)=FALSE,J54,0)</f>
        <v>0</v>
      </c>
    </row>
    <row r="55">
      <c r="A55" s="9"/>
      <c r="B55" s="56" t="s">
        <v>130</v>
      </c>
      <c r="C55" s="1"/>
      <c r="D55" s="1"/>
      <c r="E55" s="57" t="s">
        <v>7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 thickBot="1">
      <c r="A56" s="9"/>
      <c r="B56" s="58" t="s">
        <v>132</v>
      </c>
      <c r="C56" s="29"/>
      <c r="D56" s="29"/>
      <c r="E56" s="59" t="s">
        <v>1191</v>
      </c>
      <c r="F56" s="29"/>
      <c r="G56" s="29"/>
      <c r="H56" s="60"/>
      <c r="I56" s="29"/>
      <c r="J56" s="60"/>
      <c r="K56" s="29"/>
      <c r="L56" s="29"/>
      <c r="M56" s="12"/>
      <c r="N56" s="2"/>
      <c r="O56" s="2"/>
      <c r="P56" s="2"/>
      <c r="Q56" s="2"/>
    </row>
    <row r="57" thickTop="1">
      <c r="A57" s="9"/>
      <c r="B57" s="49">
        <v>8</v>
      </c>
      <c r="C57" s="50" t="s">
        <v>614</v>
      </c>
      <c r="D57" s="50" t="s">
        <v>7</v>
      </c>
      <c r="E57" s="50" t="s">
        <v>615</v>
      </c>
      <c r="F57" s="50" t="s">
        <v>7</v>
      </c>
      <c r="G57" s="51" t="s">
        <v>172</v>
      </c>
      <c r="H57" s="61">
        <v>8.7110000000000003</v>
      </c>
      <c r="I57" s="35">
        <f>ROUND(0,2)</f>
        <v>0</v>
      </c>
      <c r="J57" s="62">
        <f>ROUND(I57*H57,2)</f>
        <v>0</v>
      </c>
      <c r="K57" s="63">
        <v>0.20999999999999999</v>
      </c>
      <c r="L57" s="64">
        <f>IF(ISNUMBER(K57),ROUND(J57*(K57+1),2),0)</f>
        <v>0</v>
      </c>
      <c r="M57" s="12"/>
      <c r="N57" s="2"/>
      <c r="O57" s="2"/>
      <c r="P57" s="2"/>
      <c r="Q57" s="41">
        <f>IF(ISNUMBER(K57),IF(H57&gt;0,IF(I57&gt;0,J57,0),0),0)</f>
        <v>0</v>
      </c>
      <c r="R57" s="33">
        <f>IF(ISNUMBER(K57)=FALSE,J57,0)</f>
        <v>0</v>
      </c>
    </row>
    <row r="58">
      <c r="A58" s="9"/>
      <c r="B58" s="56" t="s">
        <v>130</v>
      </c>
      <c r="C58" s="1"/>
      <c r="D58" s="1"/>
      <c r="E58" s="57" t="s">
        <v>1192</v>
      </c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 thickBot="1">
      <c r="A59" s="9"/>
      <c r="B59" s="58" t="s">
        <v>132</v>
      </c>
      <c r="C59" s="29"/>
      <c r="D59" s="29"/>
      <c r="E59" s="59" t="s">
        <v>1193</v>
      </c>
      <c r="F59" s="29"/>
      <c r="G59" s="29"/>
      <c r="H59" s="60"/>
      <c r="I59" s="29"/>
      <c r="J59" s="60"/>
      <c r="K59" s="29"/>
      <c r="L59" s="29"/>
      <c r="M59" s="12"/>
      <c r="N59" s="2"/>
      <c r="O59" s="2"/>
      <c r="P59" s="2"/>
      <c r="Q59" s="2"/>
    </row>
    <row r="60" thickTop="1">
      <c r="A60" s="9"/>
      <c r="B60" s="49">
        <v>9</v>
      </c>
      <c r="C60" s="50" t="s">
        <v>1194</v>
      </c>
      <c r="D60" s="50" t="s">
        <v>7</v>
      </c>
      <c r="E60" s="50" t="s">
        <v>1195</v>
      </c>
      <c r="F60" s="50" t="s">
        <v>7</v>
      </c>
      <c r="G60" s="51" t="s">
        <v>172</v>
      </c>
      <c r="H60" s="61">
        <v>0.754</v>
      </c>
      <c r="I60" s="35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1">
        <f>IF(ISNUMBER(K60),IF(H60&gt;0,IF(I60&gt;0,J60,0),0),0)</f>
        <v>0</v>
      </c>
      <c r="R60" s="33">
        <f>IF(ISNUMBER(K60)=FALSE,J60,0)</f>
        <v>0</v>
      </c>
    </row>
    <row r="61">
      <c r="A61" s="9"/>
      <c r="B61" s="56" t="s">
        <v>130</v>
      </c>
      <c r="C61" s="1"/>
      <c r="D61" s="1"/>
      <c r="E61" s="57" t="s">
        <v>1196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 thickBot="1">
      <c r="A62" s="9"/>
      <c r="B62" s="58" t="s">
        <v>132</v>
      </c>
      <c r="C62" s="29"/>
      <c r="D62" s="29"/>
      <c r="E62" s="59" t="s">
        <v>1197</v>
      </c>
      <c r="F62" s="29"/>
      <c r="G62" s="29"/>
      <c r="H62" s="60"/>
      <c r="I62" s="29"/>
      <c r="J62" s="60"/>
      <c r="K62" s="29"/>
      <c r="L62" s="29"/>
      <c r="M62" s="12"/>
      <c r="N62" s="2"/>
      <c r="O62" s="2"/>
      <c r="P62" s="2"/>
      <c r="Q62" s="2"/>
    </row>
    <row r="63" thickTop="1">
      <c r="A63" s="9"/>
      <c r="B63" s="49">
        <v>10</v>
      </c>
      <c r="C63" s="50" t="s">
        <v>275</v>
      </c>
      <c r="D63" s="50" t="s">
        <v>7</v>
      </c>
      <c r="E63" s="50" t="s">
        <v>276</v>
      </c>
      <c r="F63" s="50" t="s">
        <v>7</v>
      </c>
      <c r="G63" s="51" t="s">
        <v>172</v>
      </c>
      <c r="H63" s="61">
        <v>2.5499999999999998</v>
      </c>
      <c r="I63" s="35">
        <f>ROUND(0,2)</f>
        <v>0</v>
      </c>
      <c r="J63" s="62">
        <f>ROUND(I63*H63,2)</f>
        <v>0</v>
      </c>
      <c r="K63" s="63">
        <v>0.20999999999999999</v>
      </c>
      <c r="L63" s="64">
        <f>IF(ISNUMBER(K63),ROUND(J63*(K63+1),2),0)</f>
        <v>0</v>
      </c>
      <c r="M63" s="12"/>
      <c r="N63" s="2"/>
      <c r="O63" s="2"/>
      <c r="P63" s="2"/>
      <c r="Q63" s="41">
        <f>IF(ISNUMBER(K63),IF(H63&gt;0,IF(I63&gt;0,J63,0),0),0)</f>
        <v>0</v>
      </c>
      <c r="R63" s="33">
        <f>IF(ISNUMBER(K63)=FALSE,J63,0)</f>
        <v>0</v>
      </c>
    </row>
    <row r="64">
      <c r="A64" s="9"/>
      <c r="B64" s="56" t="s">
        <v>130</v>
      </c>
      <c r="C64" s="1"/>
      <c r="D64" s="1"/>
      <c r="E64" s="57" t="s">
        <v>1198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 thickBot="1">
      <c r="A65" s="9"/>
      <c r="B65" s="58" t="s">
        <v>132</v>
      </c>
      <c r="C65" s="29"/>
      <c r="D65" s="29"/>
      <c r="E65" s="59" t="s">
        <v>1199</v>
      </c>
      <c r="F65" s="29"/>
      <c r="G65" s="29"/>
      <c r="H65" s="60"/>
      <c r="I65" s="29"/>
      <c r="J65" s="60"/>
      <c r="K65" s="29"/>
      <c r="L65" s="29"/>
      <c r="M65" s="12"/>
      <c r="N65" s="2"/>
      <c r="O65" s="2"/>
      <c r="P65" s="2"/>
      <c r="Q65" s="2"/>
    </row>
    <row r="66" thickTop="1">
      <c r="A66" s="9"/>
      <c r="B66" s="49">
        <v>11</v>
      </c>
      <c r="C66" s="50" t="s">
        <v>278</v>
      </c>
      <c r="D66" s="50" t="s">
        <v>7</v>
      </c>
      <c r="E66" s="50" t="s">
        <v>279</v>
      </c>
      <c r="F66" s="50" t="s">
        <v>7</v>
      </c>
      <c r="G66" s="51" t="s">
        <v>200</v>
      </c>
      <c r="H66" s="61">
        <v>17</v>
      </c>
      <c r="I66" s="35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1">
        <f>IF(ISNUMBER(K66),IF(H66&gt;0,IF(I66&gt;0,J66,0),0),0)</f>
        <v>0</v>
      </c>
      <c r="R66" s="33">
        <f>IF(ISNUMBER(K66)=FALSE,J66,0)</f>
        <v>0</v>
      </c>
    </row>
    <row r="67">
      <c r="A67" s="9"/>
      <c r="B67" s="56" t="s">
        <v>130</v>
      </c>
      <c r="C67" s="1"/>
      <c r="D67" s="1"/>
      <c r="E67" s="57" t="s">
        <v>280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 thickBot="1">
      <c r="A68" s="9"/>
      <c r="B68" s="58" t="s">
        <v>132</v>
      </c>
      <c r="C68" s="29"/>
      <c r="D68" s="29"/>
      <c r="E68" s="59" t="s">
        <v>1200</v>
      </c>
      <c r="F68" s="29"/>
      <c r="G68" s="29"/>
      <c r="H68" s="60"/>
      <c r="I68" s="29"/>
      <c r="J68" s="60"/>
      <c r="K68" s="29"/>
      <c r="L68" s="29"/>
      <c r="M68" s="12"/>
      <c r="N68" s="2"/>
      <c r="O68" s="2"/>
      <c r="P68" s="2"/>
      <c r="Q68" s="2"/>
    </row>
    <row r="69" thickTop="1" thickBot="1" ht="25" customHeight="1">
      <c r="A69" s="9"/>
      <c r="B69" s="1"/>
      <c r="C69" s="65">
        <v>1</v>
      </c>
      <c r="D69" s="1"/>
      <c r="E69" s="66" t="s">
        <v>165</v>
      </c>
      <c r="F69" s="1"/>
      <c r="G69" s="67" t="s">
        <v>152</v>
      </c>
      <c r="H69" s="68">
        <f>J45+J48+J51+J54+J57+J60+J63+J66</f>
        <v>0</v>
      </c>
      <c r="I69" s="67" t="s">
        <v>153</v>
      </c>
      <c r="J69" s="69">
        <f>(L69-H69)</f>
        <v>0</v>
      </c>
      <c r="K69" s="67" t="s">
        <v>154</v>
      </c>
      <c r="L69" s="70">
        <f>L45+L48+L51+L54+L57+L60+L63+L66</f>
        <v>0</v>
      </c>
      <c r="M69" s="12"/>
      <c r="N69" s="2"/>
      <c r="O69" s="2"/>
      <c r="P69" s="2"/>
      <c r="Q69" s="41">
        <f>0+Q45+Q48+Q51+Q54+Q57+Q60+Q63+Q66</f>
        <v>0</v>
      </c>
      <c r="R69" s="33">
        <f>0+R45+R48+R51+R54+R57+R60+R63+R66</f>
        <v>0</v>
      </c>
      <c r="S69" s="71">
        <f>Q69*(1+J69)+R69</f>
        <v>0</v>
      </c>
    </row>
    <row r="70" thickTop="1" thickBot="1" ht="25" customHeight="1">
      <c r="A70" s="9"/>
      <c r="B70" s="72"/>
      <c r="C70" s="72"/>
      <c r="D70" s="72"/>
      <c r="E70" s="73"/>
      <c r="F70" s="72"/>
      <c r="G70" s="74" t="s">
        <v>155</v>
      </c>
      <c r="H70" s="75">
        <f>J45+J48+J51+J54+J57+J60+J63+J66</f>
        <v>0</v>
      </c>
      <c r="I70" s="74" t="s">
        <v>156</v>
      </c>
      <c r="J70" s="76">
        <f>0+J69</f>
        <v>0</v>
      </c>
      <c r="K70" s="74" t="s">
        <v>157</v>
      </c>
      <c r="L70" s="77">
        <f>L45+L48+L51+L54+L57+L60+L63+L66</f>
        <v>0</v>
      </c>
      <c r="M70" s="12"/>
      <c r="N70" s="2"/>
      <c r="O70" s="2"/>
      <c r="P70" s="2"/>
      <c r="Q70" s="2"/>
    </row>
    <row r="71" ht="40" customHeight="1">
      <c r="A71" s="9"/>
      <c r="B71" s="82" t="s">
        <v>286</v>
      </c>
      <c r="C71" s="1"/>
      <c r="D71" s="1"/>
      <c r="E71" s="1"/>
      <c r="F71" s="1"/>
      <c r="G71" s="1"/>
      <c r="H71" s="48"/>
      <c r="I71" s="1"/>
      <c r="J71" s="48"/>
      <c r="K71" s="1"/>
      <c r="L71" s="1"/>
      <c r="M71" s="12"/>
      <c r="N71" s="2"/>
      <c r="O71" s="2"/>
      <c r="P71" s="2"/>
      <c r="Q71" s="2"/>
    </row>
    <row r="72">
      <c r="A72" s="9"/>
      <c r="B72" s="49">
        <v>12</v>
      </c>
      <c r="C72" s="50" t="s">
        <v>1201</v>
      </c>
      <c r="D72" s="50" t="s">
        <v>7</v>
      </c>
      <c r="E72" s="50" t="s">
        <v>1202</v>
      </c>
      <c r="F72" s="50" t="s">
        <v>7</v>
      </c>
      <c r="G72" s="51" t="s">
        <v>200</v>
      </c>
      <c r="H72" s="52">
        <v>15</v>
      </c>
      <c r="I72" s="24">
        <f>ROUND(0,2)</f>
        <v>0</v>
      </c>
      <c r="J72" s="53">
        <f>ROUND(I72*H72,2)</f>
        <v>0</v>
      </c>
      <c r="K72" s="54">
        <v>0.20999999999999999</v>
      </c>
      <c r="L72" s="55">
        <f>IF(ISNUMBER(K72),ROUND(J72*(K72+1),2),0)</f>
        <v>0</v>
      </c>
      <c r="M72" s="12"/>
      <c r="N72" s="2"/>
      <c r="O72" s="2"/>
      <c r="P72" s="2"/>
      <c r="Q72" s="41">
        <f>IF(ISNUMBER(K72),IF(H72&gt;0,IF(I72&gt;0,J72,0),0),0)</f>
        <v>0</v>
      </c>
      <c r="R72" s="33">
        <f>IF(ISNUMBER(K72)=FALSE,J72,0)</f>
        <v>0</v>
      </c>
    </row>
    <row r="73">
      <c r="A73" s="9"/>
      <c r="B73" s="56" t="s">
        <v>130</v>
      </c>
      <c r="C73" s="1"/>
      <c r="D73" s="1"/>
      <c r="E73" s="57" t="s">
        <v>7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 thickBot="1">
      <c r="A74" s="9"/>
      <c r="B74" s="58" t="s">
        <v>132</v>
      </c>
      <c r="C74" s="29"/>
      <c r="D74" s="29"/>
      <c r="E74" s="59" t="s">
        <v>1203</v>
      </c>
      <c r="F74" s="29"/>
      <c r="G74" s="29"/>
      <c r="H74" s="60"/>
      <c r="I74" s="29"/>
      <c r="J74" s="60"/>
      <c r="K74" s="29"/>
      <c r="L74" s="29"/>
      <c r="M74" s="12"/>
      <c r="N74" s="2"/>
      <c r="O74" s="2"/>
      <c r="P74" s="2"/>
      <c r="Q74" s="2"/>
    </row>
    <row r="75" thickTop="1">
      <c r="A75" s="9"/>
      <c r="B75" s="49">
        <v>13</v>
      </c>
      <c r="C75" s="50" t="s">
        <v>1204</v>
      </c>
      <c r="D75" s="50" t="s">
        <v>7</v>
      </c>
      <c r="E75" s="50" t="s">
        <v>1205</v>
      </c>
      <c r="F75" s="50" t="s">
        <v>7</v>
      </c>
      <c r="G75" s="51" t="s">
        <v>172</v>
      </c>
      <c r="H75" s="61">
        <v>4.8300000000000001</v>
      </c>
      <c r="I75" s="35">
        <f>ROUND(0,2)</f>
        <v>0</v>
      </c>
      <c r="J75" s="62">
        <f>ROUND(I75*H75,2)</f>
        <v>0</v>
      </c>
      <c r="K75" s="63">
        <v>0.20999999999999999</v>
      </c>
      <c r="L75" s="64">
        <f>IF(ISNUMBER(K75),ROUND(J75*(K75+1),2),0)</f>
        <v>0</v>
      </c>
      <c r="M75" s="12"/>
      <c r="N75" s="2"/>
      <c r="O75" s="2"/>
      <c r="P75" s="2"/>
      <c r="Q75" s="41">
        <f>IF(ISNUMBER(K75),IF(H75&gt;0,IF(I75&gt;0,J75,0),0),0)</f>
        <v>0</v>
      </c>
      <c r="R75" s="33">
        <f>IF(ISNUMBER(K75)=FALSE,J75,0)</f>
        <v>0</v>
      </c>
    </row>
    <row r="76">
      <c r="A76" s="9"/>
      <c r="B76" s="56" t="s">
        <v>130</v>
      </c>
      <c r="C76" s="1"/>
      <c r="D76" s="1"/>
      <c r="E76" s="57" t="s">
        <v>7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 thickBot="1">
      <c r="A77" s="9"/>
      <c r="B77" s="58" t="s">
        <v>132</v>
      </c>
      <c r="C77" s="29"/>
      <c r="D77" s="29"/>
      <c r="E77" s="59" t="s">
        <v>1206</v>
      </c>
      <c r="F77" s="29"/>
      <c r="G77" s="29"/>
      <c r="H77" s="60"/>
      <c r="I77" s="29"/>
      <c r="J77" s="60"/>
      <c r="K77" s="29"/>
      <c r="L77" s="29"/>
      <c r="M77" s="12"/>
      <c r="N77" s="2"/>
      <c r="O77" s="2"/>
      <c r="P77" s="2"/>
      <c r="Q77" s="2"/>
    </row>
    <row r="78" thickTop="1">
      <c r="A78" s="9"/>
      <c r="B78" s="49">
        <v>14</v>
      </c>
      <c r="C78" s="50" t="s">
        <v>1207</v>
      </c>
      <c r="D78" s="50" t="s">
        <v>7</v>
      </c>
      <c r="E78" s="50" t="s">
        <v>1208</v>
      </c>
      <c r="F78" s="50" t="s">
        <v>7</v>
      </c>
      <c r="G78" s="51" t="s">
        <v>180</v>
      </c>
      <c r="H78" s="61">
        <v>0.14699999999999999</v>
      </c>
      <c r="I78" s="35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1">
        <f>IF(ISNUMBER(K78),IF(H78&gt;0,IF(I78&gt;0,J78,0),0),0)</f>
        <v>0</v>
      </c>
      <c r="R78" s="33">
        <f>IF(ISNUMBER(K78)=FALSE,J78,0)</f>
        <v>0</v>
      </c>
    </row>
    <row r="79">
      <c r="A79" s="9"/>
      <c r="B79" s="56" t="s">
        <v>130</v>
      </c>
      <c r="C79" s="1"/>
      <c r="D79" s="1"/>
      <c r="E79" s="57" t="s">
        <v>7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 thickBot="1">
      <c r="A80" s="9"/>
      <c r="B80" s="58" t="s">
        <v>132</v>
      </c>
      <c r="C80" s="29"/>
      <c r="D80" s="29"/>
      <c r="E80" s="59" t="s">
        <v>1209</v>
      </c>
      <c r="F80" s="29"/>
      <c r="G80" s="29"/>
      <c r="H80" s="60"/>
      <c r="I80" s="29"/>
      <c r="J80" s="60"/>
      <c r="K80" s="29"/>
      <c r="L80" s="29"/>
      <c r="M80" s="12"/>
      <c r="N80" s="2"/>
      <c r="O80" s="2"/>
      <c r="P80" s="2"/>
      <c r="Q80" s="2"/>
    </row>
    <row r="81" thickTop="1" thickBot="1" ht="25" customHeight="1">
      <c r="A81" s="9"/>
      <c r="B81" s="1"/>
      <c r="C81" s="65">
        <v>2</v>
      </c>
      <c r="D81" s="1"/>
      <c r="E81" s="66" t="s">
        <v>166</v>
      </c>
      <c r="F81" s="1"/>
      <c r="G81" s="67" t="s">
        <v>152</v>
      </c>
      <c r="H81" s="68">
        <f>J72+J75+J78</f>
        <v>0</v>
      </c>
      <c r="I81" s="67" t="s">
        <v>153</v>
      </c>
      <c r="J81" s="69">
        <f>(L81-H81)</f>
        <v>0</v>
      </c>
      <c r="K81" s="67" t="s">
        <v>154</v>
      </c>
      <c r="L81" s="70">
        <f>L72+L75+L78</f>
        <v>0</v>
      </c>
      <c r="M81" s="12"/>
      <c r="N81" s="2"/>
      <c r="O81" s="2"/>
      <c r="P81" s="2"/>
      <c r="Q81" s="41">
        <f>0+Q72+Q75+Q78</f>
        <v>0</v>
      </c>
      <c r="R81" s="33">
        <f>0+R72+R75+R78</f>
        <v>0</v>
      </c>
      <c r="S81" s="71">
        <f>Q81*(1+J81)+R81</f>
        <v>0</v>
      </c>
    </row>
    <row r="82" thickTop="1" thickBot="1" ht="25" customHeight="1">
      <c r="A82" s="9"/>
      <c r="B82" s="72"/>
      <c r="C82" s="72"/>
      <c r="D82" s="72"/>
      <c r="E82" s="73"/>
      <c r="F82" s="72"/>
      <c r="G82" s="74" t="s">
        <v>155</v>
      </c>
      <c r="H82" s="75">
        <f>J72+J75+J78</f>
        <v>0</v>
      </c>
      <c r="I82" s="74" t="s">
        <v>156</v>
      </c>
      <c r="J82" s="76">
        <f>0+J81</f>
        <v>0</v>
      </c>
      <c r="K82" s="74" t="s">
        <v>157</v>
      </c>
      <c r="L82" s="77">
        <f>L72+L75+L78</f>
        <v>0</v>
      </c>
      <c r="M82" s="12"/>
      <c r="N82" s="2"/>
      <c r="O82" s="2"/>
      <c r="P82" s="2"/>
      <c r="Q82" s="2"/>
    </row>
    <row r="83" ht="40" customHeight="1">
      <c r="A83" s="9"/>
      <c r="B83" s="82" t="s">
        <v>730</v>
      </c>
      <c r="C83" s="1"/>
      <c r="D83" s="1"/>
      <c r="E83" s="1"/>
      <c r="F83" s="1"/>
      <c r="G83" s="1"/>
      <c r="H83" s="48"/>
      <c r="I83" s="1"/>
      <c r="J83" s="48"/>
      <c r="K83" s="1"/>
      <c r="L83" s="1"/>
      <c r="M83" s="12"/>
      <c r="N83" s="2"/>
      <c r="O83" s="2"/>
      <c r="P83" s="2"/>
      <c r="Q83" s="2"/>
    </row>
    <row r="84">
      <c r="A84" s="9"/>
      <c r="B84" s="49">
        <v>15</v>
      </c>
      <c r="C84" s="50" t="s">
        <v>1210</v>
      </c>
      <c r="D84" s="50" t="s">
        <v>7</v>
      </c>
      <c r="E84" s="50" t="s">
        <v>1211</v>
      </c>
      <c r="F84" s="50" t="s">
        <v>7</v>
      </c>
      <c r="G84" s="51" t="s">
        <v>736</v>
      </c>
      <c r="H84" s="52">
        <v>5</v>
      </c>
      <c r="I84" s="24">
        <f>ROUND(0,2)</f>
        <v>0</v>
      </c>
      <c r="J84" s="53">
        <f>ROUND(I84*H84,2)</f>
        <v>0</v>
      </c>
      <c r="K84" s="54">
        <v>0.20999999999999999</v>
      </c>
      <c r="L84" s="55">
        <f>IF(ISNUMBER(K84),ROUND(J84*(K84+1),2),0)</f>
        <v>0</v>
      </c>
      <c r="M84" s="12"/>
      <c r="N84" s="2"/>
      <c r="O84" s="2"/>
      <c r="P84" s="2"/>
      <c r="Q84" s="41">
        <f>IF(ISNUMBER(K84),IF(H84&gt;0,IF(I84&gt;0,J84,0),0),0)</f>
        <v>0</v>
      </c>
      <c r="R84" s="33">
        <f>IF(ISNUMBER(K84)=FALSE,J84,0)</f>
        <v>0</v>
      </c>
    </row>
    <row r="85">
      <c r="A85" s="9"/>
      <c r="B85" s="56" t="s">
        <v>130</v>
      </c>
      <c r="C85" s="1"/>
      <c r="D85" s="1"/>
      <c r="E85" s="57" t="s">
        <v>1212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 thickBot="1">
      <c r="A86" s="9"/>
      <c r="B86" s="58" t="s">
        <v>132</v>
      </c>
      <c r="C86" s="29"/>
      <c r="D86" s="29"/>
      <c r="E86" s="59" t="s">
        <v>1213</v>
      </c>
      <c r="F86" s="29"/>
      <c r="G86" s="29"/>
      <c r="H86" s="60"/>
      <c r="I86" s="29"/>
      <c r="J86" s="60"/>
      <c r="K86" s="29"/>
      <c r="L86" s="29"/>
      <c r="M86" s="12"/>
      <c r="N86" s="2"/>
      <c r="O86" s="2"/>
      <c r="P86" s="2"/>
      <c r="Q86" s="2"/>
    </row>
    <row r="87" thickTop="1">
      <c r="A87" s="9"/>
      <c r="B87" s="49">
        <v>16</v>
      </c>
      <c r="C87" s="50" t="s">
        <v>1214</v>
      </c>
      <c r="D87" s="50" t="s">
        <v>7</v>
      </c>
      <c r="E87" s="50" t="s">
        <v>1215</v>
      </c>
      <c r="F87" s="50" t="s">
        <v>7</v>
      </c>
      <c r="G87" s="51" t="s">
        <v>172</v>
      </c>
      <c r="H87" s="61">
        <v>4.5</v>
      </c>
      <c r="I87" s="35">
        <f>ROUND(0,2)</f>
        <v>0</v>
      </c>
      <c r="J87" s="62">
        <f>ROUND(I87*H87,2)</f>
        <v>0</v>
      </c>
      <c r="K87" s="63">
        <v>0.20999999999999999</v>
      </c>
      <c r="L87" s="64">
        <f>IF(ISNUMBER(K87),ROUND(J87*(K87+1),2),0)</f>
        <v>0</v>
      </c>
      <c r="M87" s="12"/>
      <c r="N87" s="2"/>
      <c r="O87" s="2"/>
      <c r="P87" s="2"/>
      <c r="Q87" s="41">
        <f>IF(ISNUMBER(K87),IF(H87&gt;0,IF(I87&gt;0,J87,0),0),0)</f>
        <v>0</v>
      </c>
      <c r="R87" s="33">
        <f>IF(ISNUMBER(K87)=FALSE,J87,0)</f>
        <v>0</v>
      </c>
    </row>
    <row r="88">
      <c r="A88" s="9"/>
      <c r="B88" s="56" t="s">
        <v>130</v>
      </c>
      <c r="C88" s="1"/>
      <c r="D88" s="1"/>
      <c r="E88" s="57" t="s">
        <v>1216</v>
      </c>
      <c r="F88" s="1"/>
      <c r="G88" s="1"/>
      <c r="H88" s="48"/>
      <c r="I88" s="1"/>
      <c r="J88" s="48"/>
      <c r="K88" s="1"/>
      <c r="L88" s="1"/>
      <c r="M88" s="12"/>
      <c r="N88" s="2"/>
      <c r="O88" s="2"/>
      <c r="P88" s="2"/>
      <c r="Q88" s="2"/>
    </row>
    <row r="89" thickBot="1">
      <c r="A89" s="9"/>
      <c r="B89" s="58" t="s">
        <v>132</v>
      </c>
      <c r="C89" s="29"/>
      <c r="D89" s="29"/>
      <c r="E89" s="59" t="s">
        <v>1217</v>
      </c>
      <c r="F89" s="29"/>
      <c r="G89" s="29"/>
      <c r="H89" s="60"/>
      <c r="I89" s="29"/>
      <c r="J89" s="60"/>
      <c r="K89" s="29"/>
      <c r="L89" s="29"/>
      <c r="M89" s="12"/>
      <c r="N89" s="2"/>
      <c r="O89" s="2"/>
      <c r="P89" s="2"/>
      <c r="Q89" s="2"/>
    </row>
    <row r="90" thickTop="1" thickBot="1" ht="25" customHeight="1">
      <c r="A90" s="9"/>
      <c r="B90" s="1"/>
      <c r="C90" s="65">
        <v>3</v>
      </c>
      <c r="D90" s="1"/>
      <c r="E90" s="66" t="s">
        <v>687</v>
      </c>
      <c r="F90" s="1"/>
      <c r="G90" s="67" t="s">
        <v>152</v>
      </c>
      <c r="H90" s="68">
        <f>J84+J87</f>
        <v>0</v>
      </c>
      <c r="I90" s="67" t="s">
        <v>153</v>
      </c>
      <c r="J90" s="69">
        <f>(L90-H90)</f>
        <v>0</v>
      </c>
      <c r="K90" s="67" t="s">
        <v>154</v>
      </c>
      <c r="L90" s="70">
        <f>L84+L87</f>
        <v>0</v>
      </c>
      <c r="M90" s="12"/>
      <c r="N90" s="2"/>
      <c r="O90" s="2"/>
      <c r="P90" s="2"/>
      <c r="Q90" s="41">
        <f>0+Q84+Q87</f>
        <v>0</v>
      </c>
      <c r="R90" s="33">
        <f>0+R84+R87</f>
        <v>0</v>
      </c>
      <c r="S90" s="71">
        <f>Q90*(1+J90)+R90</f>
        <v>0</v>
      </c>
    </row>
    <row r="91" thickTop="1" thickBot="1" ht="25" customHeight="1">
      <c r="A91" s="9"/>
      <c r="B91" s="72"/>
      <c r="C91" s="72"/>
      <c r="D91" s="72"/>
      <c r="E91" s="73"/>
      <c r="F91" s="72"/>
      <c r="G91" s="74" t="s">
        <v>155</v>
      </c>
      <c r="H91" s="75">
        <f>J84+J87</f>
        <v>0</v>
      </c>
      <c r="I91" s="74" t="s">
        <v>156</v>
      </c>
      <c r="J91" s="76">
        <f>0+J90</f>
        <v>0</v>
      </c>
      <c r="K91" s="74" t="s">
        <v>157</v>
      </c>
      <c r="L91" s="77">
        <f>L84+L87</f>
        <v>0</v>
      </c>
      <c r="M91" s="12"/>
      <c r="N91" s="2"/>
      <c r="O91" s="2"/>
      <c r="P91" s="2"/>
      <c r="Q91" s="2"/>
    </row>
    <row r="92" ht="40" customHeight="1">
      <c r="A92" s="9"/>
      <c r="B92" s="82" t="s">
        <v>621</v>
      </c>
      <c r="C92" s="1"/>
      <c r="D92" s="1"/>
      <c r="E92" s="1"/>
      <c r="F92" s="1"/>
      <c r="G92" s="1"/>
      <c r="H92" s="48"/>
      <c r="I92" s="1"/>
      <c r="J92" s="48"/>
      <c r="K92" s="1"/>
      <c r="L92" s="1"/>
      <c r="M92" s="12"/>
      <c r="N92" s="2"/>
      <c r="O92" s="2"/>
      <c r="P92" s="2"/>
      <c r="Q92" s="2"/>
    </row>
    <row r="93">
      <c r="A93" s="9"/>
      <c r="B93" s="49">
        <v>17</v>
      </c>
      <c r="C93" s="50" t="s">
        <v>1218</v>
      </c>
      <c r="D93" s="50" t="s">
        <v>7</v>
      </c>
      <c r="E93" s="50" t="s">
        <v>1219</v>
      </c>
      <c r="F93" s="50" t="s">
        <v>7</v>
      </c>
      <c r="G93" s="51" t="s">
        <v>172</v>
      </c>
      <c r="H93" s="52">
        <v>0.40300000000000002</v>
      </c>
      <c r="I93" s="24">
        <f>ROUND(0,2)</f>
        <v>0</v>
      </c>
      <c r="J93" s="53">
        <f>ROUND(I93*H93,2)</f>
        <v>0</v>
      </c>
      <c r="K93" s="54">
        <v>0.20999999999999999</v>
      </c>
      <c r="L93" s="55">
        <f>IF(ISNUMBER(K93),ROUND(J93*(K93+1),2),0)</f>
        <v>0</v>
      </c>
      <c r="M93" s="12"/>
      <c r="N93" s="2"/>
      <c r="O93" s="2"/>
      <c r="P93" s="2"/>
      <c r="Q93" s="41">
        <f>IF(ISNUMBER(K93),IF(H93&gt;0,IF(I93&gt;0,J93,0),0),0)</f>
        <v>0</v>
      </c>
      <c r="R93" s="33">
        <f>IF(ISNUMBER(K93)=FALSE,J93,0)</f>
        <v>0</v>
      </c>
    </row>
    <row r="94">
      <c r="A94" s="9"/>
      <c r="B94" s="56" t="s">
        <v>130</v>
      </c>
      <c r="C94" s="1"/>
      <c r="D94" s="1"/>
      <c r="E94" s="57" t="s">
        <v>7</v>
      </c>
      <c r="F94" s="1"/>
      <c r="G94" s="1"/>
      <c r="H94" s="48"/>
      <c r="I94" s="1"/>
      <c r="J94" s="48"/>
      <c r="K94" s="1"/>
      <c r="L94" s="1"/>
      <c r="M94" s="12"/>
      <c r="N94" s="2"/>
      <c r="O94" s="2"/>
      <c r="P94" s="2"/>
      <c r="Q94" s="2"/>
    </row>
    <row r="95" thickBot="1">
      <c r="A95" s="9"/>
      <c r="B95" s="58" t="s">
        <v>132</v>
      </c>
      <c r="C95" s="29"/>
      <c r="D95" s="29"/>
      <c r="E95" s="59" t="s">
        <v>1220</v>
      </c>
      <c r="F95" s="29"/>
      <c r="G95" s="29"/>
      <c r="H95" s="60"/>
      <c r="I95" s="29"/>
      <c r="J95" s="60"/>
      <c r="K95" s="29"/>
      <c r="L95" s="29"/>
      <c r="M95" s="12"/>
      <c r="N95" s="2"/>
      <c r="O95" s="2"/>
      <c r="P95" s="2"/>
      <c r="Q95" s="2"/>
    </row>
    <row r="96" thickTop="1">
      <c r="A96" s="9"/>
      <c r="B96" s="49">
        <v>18</v>
      </c>
      <c r="C96" s="50" t="s">
        <v>742</v>
      </c>
      <c r="D96" s="50" t="s">
        <v>7</v>
      </c>
      <c r="E96" s="50" t="s">
        <v>743</v>
      </c>
      <c r="F96" s="50" t="s">
        <v>7</v>
      </c>
      <c r="G96" s="51" t="s">
        <v>172</v>
      </c>
      <c r="H96" s="61">
        <v>4.9900000000000002</v>
      </c>
      <c r="I96" s="35">
        <f>ROUND(0,2)</f>
        <v>0</v>
      </c>
      <c r="J96" s="62">
        <f>ROUND(I96*H96,2)</f>
        <v>0</v>
      </c>
      <c r="K96" s="63">
        <v>0.20999999999999999</v>
      </c>
      <c r="L96" s="64">
        <f>IF(ISNUMBER(K96),ROUND(J96*(K96+1),2),0)</f>
        <v>0</v>
      </c>
      <c r="M96" s="12"/>
      <c r="N96" s="2"/>
      <c r="O96" s="2"/>
      <c r="P96" s="2"/>
      <c r="Q96" s="41">
        <f>IF(ISNUMBER(K96),IF(H96&gt;0,IF(I96&gt;0,J96,0),0),0)</f>
        <v>0</v>
      </c>
      <c r="R96" s="33">
        <f>IF(ISNUMBER(K96)=FALSE,J96,0)</f>
        <v>0</v>
      </c>
    </row>
    <row r="97">
      <c r="A97" s="9"/>
      <c r="B97" s="56" t="s">
        <v>130</v>
      </c>
      <c r="C97" s="1"/>
      <c r="D97" s="1"/>
      <c r="E97" s="57" t="s">
        <v>7</v>
      </c>
      <c r="F97" s="1"/>
      <c r="G97" s="1"/>
      <c r="H97" s="48"/>
      <c r="I97" s="1"/>
      <c r="J97" s="48"/>
      <c r="K97" s="1"/>
      <c r="L97" s="1"/>
      <c r="M97" s="12"/>
      <c r="N97" s="2"/>
      <c r="O97" s="2"/>
      <c r="P97" s="2"/>
      <c r="Q97" s="2"/>
    </row>
    <row r="98" thickBot="1">
      <c r="A98" s="9"/>
      <c r="B98" s="58" t="s">
        <v>132</v>
      </c>
      <c r="C98" s="29"/>
      <c r="D98" s="29"/>
      <c r="E98" s="59" t="s">
        <v>1221</v>
      </c>
      <c r="F98" s="29"/>
      <c r="G98" s="29"/>
      <c r="H98" s="60"/>
      <c r="I98" s="29"/>
      <c r="J98" s="60"/>
      <c r="K98" s="29"/>
      <c r="L98" s="29"/>
      <c r="M98" s="12"/>
      <c r="N98" s="2"/>
      <c r="O98" s="2"/>
      <c r="P98" s="2"/>
      <c r="Q98" s="2"/>
    </row>
    <row r="99" thickTop="1" thickBot="1" ht="25" customHeight="1">
      <c r="A99" s="9"/>
      <c r="B99" s="1"/>
      <c r="C99" s="65">
        <v>4</v>
      </c>
      <c r="D99" s="1"/>
      <c r="E99" s="66" t="s">
        <v>602</v>
      </c>
      <c r="F99" s="1"/>
      <c r="G99" s="67" t="s">
        <v>152</v>
      </c>
      <c r="H99" s="68">
        <f>J93+J96</f>
        <v>0</v>
      </c>
      <c r="I99" s="67" t="s">
        <v>153</v>
      </c>
      <c r="J99" s="69">
        <f>(L99-H99)</f>
        <v>0</v>
      </c>
      <c r="K99" s="67" t="s">
        <v>154</v>
      </c>
      <c r="L99" s="70">
        <f>L93+L96</f>
        <v>0</v>
      </c>
      <c r="M99" s="12"/>
      <c r="N99" s="2"/>
      <c r="O99" s="2"/>
      <c r="P99" s="2"/>
      <c r="Q99" s="41">
        <f>0+Q93+Q96</f>
        <v>0</v>
      </c>
      <c r="R99" s="33">
        <f>0+R93+R96</f>
        <v>0</v>
      </c>
      <c r="S99" s="71">
        <f>Q99*(1+J99)+R99</f>
        <v>0</v>
      </c>
    </row>
    <row r="100" thickTop="1" thickBot="1" ht="25" customHeight="1">
      <c r="A100" s="9"/>
      <c r="B100" s="72"/>
      <c r="C100" s="72"/>
      <c r="D100" s="72"/>
      <c r="E100" s="73"/>
      <c r="F100" s="72"/>
      <c r="G100" s="74" t="s">
        <v>155</v>
      </c>
      <c r="H100" s="75">
        <f>J93+J96</f>
        <v>0</v>
      </c>
      <c r="I100" s="74" t="s">
        <v>156</v>
      </c>
      <c r="J100" s="76">
        <f>0+J99</f>
        <v>0</v>
      </c>
      <c r="K100" s="74" t="s">
        <v>157</v>
      </c>
      <c r="L100" s="77">
        <f>L93+L96</f>
        <v>0</v>
      </c>
      <c r="M100" s="12"/>
      <c r="N100" s="2"/>
      <c r="O100" s="2"/>
      <c r="P100" s="2"/>
      <c r="Q100" s="2"/>
    </row>
    <row r="101" ht="40" customHeight="1">
      <c r="A101" s="9"/>
      <c r="B101" s="82" t="s">
        <v>752</v>
      </c>
      <c r="C101" s="1"/>
      <c r="D101" s="1"/>
      <c r="E101" s="1"/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>
      <c r="A102" s="9"/>
      <c r="B102" s="49">
        <v>19</v>
      </c>
      <c r="C102" s="50" t="s">
        <v>1222</v>
      </c>
      <c r="D102" s="50" t="s">
        <v>7</v>
      </c>
      <c r="E102" s="50" t="s">
        <v>1223</v>
      </c>
      <c r="F102" s="50" t="s">
        <v>7</v>
      </c>
      <c r="G102" s="51" t="s">
        <v>200</v>
      </c>
      <c r="H102" s="52">
        <v>15</v>
      </c>
      <c r="I102" s="24">
        <f>ROUND(0,2)</f>
        <v>0</v>
      </c>
      <c r="J102" s="53">
        <f>ROUND(I102*H102,2)</f>
        <v>0</v>
      </c>
      <c r="K102" s="54">
        <v>0.20999999999999999</v>
      </c>
      <c r="L102" s="55">
        <f>IF(ISNUMBER(K102),ROUND(J102*(K102+1),2),0)</f>
        <v>0</v>
      </c>
      <c r="M102" s="12"/>
      <c r="N102" s="2"/>
      <c r="O102" s="2"/>
      <c r="P102" s="2"/>
      <c r="Q102" s="41">
        <f>IF(ISNUMBER(K102),IF(H102&gt;0,IF(I102&gt;0,J102,0),0),0)</f>
        <v>0</v>
      </c>
      <c r="R102" s="33">
        <f>IF(ISNUMBER(K102)=FALSE,J102,0)</f>
        <v>0</v>
      </c>
    </row>
    <row r="103">
      <c r="A103" s="9"/>
      <c r="B103" s="56" t="s">
        <v>130</v>
      </c>
      <c r="C103" s="1"/>
      <c r="D103" s="1"/>
      <c r="E103" s="57" t="s">
        <v>1224</v>
      </c>
      <c r="F103" s="1"/>
      <c r="G103" s="1"/>
      <c r="H103" s="48"/>
      <c r="I103" s="1"/>
      <c r="J103" s="48"/>
      <c r="K103" s="1"/>
      <c r="L103" s="1"/>
      <c r="M103" s="12"/>
      <c r="N103" s="2"/>
      <c r="O103" s="2"/>
      <c r="P103" s="2"/>
      <c r="Q103" s="2"/>
    </row>
    <row r="104" thickBot="1">
      <c r="A104" s="9"/>
      <c r="B104" s="58" t="s">
        <v>132</v>
      </c>
      <c r="C104" s="29"/>
      <c r="D104" s="29"/>
      <c r="E104" s="59" t="s">
        <v>1203</v>
      </c>
      <c r="F104" s="29"/>
      <c r="G104" s="29"/>
      <c r="H104" s="60"/>
      <c r="I104" s="29"/>
      <c r="J104" s="60"/>
      <c r="K104" s="29"/>
      <c r="L104" s="29"/>
      <c r="M104" s="12"/>
      <c r="N104" s="2"/>
      <c r="O104" s="2"/>
      <c r="P104" s="2"/>
      <c r="Q104" s="2"/>
    </row>
    <row r="105" thickTop="1">
      <c r="A105" s="9"/>
      <c r="B105" s="49">
        <v>20</v>
      </c>
      <c r="C105" s="50" t="s">
        <v>1225</v>
      </c>
      <c r="D105" s="50" t="s">
        <v>7</v>
      </c>
      <c r="E105" s="50" t="s">
        <v>1226</v>
      </c>
      <c r="F105" s="50" t="s">
        <v>7</v>
      </c>
      <c r="G105" s="51" t="s">
        <v>200</v>
      </c>
      <c r="H105" s="61">
        <v>15</v>
      </c>
      <c r="I105" s="35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1">
        <f>IF(ISNUMBER(K105),IF(H105&gt;0,IF(I105&gt;0,J105,0),0),0)</f>
        <v>0</v>
      </c>
      <c r="R105" s="33">
        <f>IF(ISNUMBER(K105)=FALSE,J105,0)</f>
        <v>0</v>
      </c>
    </row>
    <row r="106">
      <c r="A106" s="9"/>
      <c r="B106" s="56" t="s">
        <v>130</v>
      </c>
      <c r="C106" s="1"/>
      <c r="D106" s="1"/>
      <c r="E106" s="57" t="s">
        <v>7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 thickBot="1">
      <c r="A107" s="9"/>
      <c r="B107" s="58" t="s">
        <v>132</v>
      </c>
      <c r="C107" s="29"/>
      <c r="D107" s="29"/>
      <c r="E107" s="59" t="s">
        <v>1227</v>
      </c>
      <c r="F107" s="29"/>
      <c r="G107" s="29"/>
      <c r="H107" s="60"/>
      <c r="I107" s="29"/>
      <c r="J107" s="60"/>
      <c r="K107" s="29"/>
      <c r="L107" s="29"/>
      <c r="M107" s="12"/>
      <c r="N107" s="2"/>
      <c r="O107" s="2"/>
      <c r="P107" s="2"/>
      <c r="Q107" s="2"/>
    </row>
    <row r="108" thickTop="1" thickBot="1" ht="25" customHeight="1">
      <c r="A108" s="9"/>
      <c r="B108" s="1"/>
      <c r="C108" s="65">
        <v>7</v>
      </c>
      <c r="D108" s="1"/>
      <c r="E108" s="66" t="s">
        <v>688</v>
      </c>
      <c r="F108" s="1"/>
      <c r="G108" s="67" t="s">
        <v>152</v>
      </c>
      <c r="H108" s="68">
        <f>J102+J105</f>
        <v>0</v>
      </c>
      <c r="I108" s="67" t="s">
        <v>153</v>
      </c>
      <c r="J108" s="69">
        <f>(L108-H108)</f>
        <v>0</v>
      </c>
      <c r="K108" s="67" t="s">
        <v>154</v>
      </c>
      <c r="L108" s="70">
        <f>L102+L105</f>
        <v>0</v>
      </c>
      <c r="M108" s="12"/>
      <c r="N108" s="2"/>
      <c r="O108" s="2"/>
      <c r="P108" s="2"/>
      <c r="Q108" s="41">
        <f>0+Q102+Q105</f>
        <v>0</v>
      </c>
      <c r="R108" s="33">
        <f>0+R102+R105</f>
        <v>0</v>
      </c>
      <c r="S108" s="71">
        <f>Q108*(1+J108)+R108</f>
        <v>0</v>
      </c>
    </row>
    <row r="109" thickTop="1" thickBot="1" ht="25" customHeight="1">
      <c r="A109" s="9"/>
      <c r="B109" s="72"/>
      <c r="C109" s="72"/>
      <c r="D109" s="72"/>
      <c r="E109" s="73"/>
      <c r="F109" s="72"/>
      <c r="G109" s="74" t="s">
        <v>155</v>
      </c>
      <c r="H109" s="75">
        <f>J102+J105</f>
        <v>0</v>
      </c>
      <c r="I109" s="74" t="s">
        <v>156</v>
      </c>
      <c r="J109" s="76">
        <f>0+J108</f>
        <v>0</v>
      </c>
      <c r="K109" s="74" t="s">
        <v>157</v>
      </c>
      <c r="L109" s="77">
        <f>L102+L105</f>
        <v>0</v>
      </c>
      <c r="M109" s="12"/>
      <c r="N109" s="2"/>
      <c r="O109" s="2"/>
      <c r="P109" s="2"/>
      <c r="Q109" s="2"/>
    </row>
    <row r="110" ht="40" customHeight="1">
      <c r="A110" s="9"/>
      <c r="B110" s="82" t="s">
        <v>336</v>
      </c>
      <c r="C110" s="1"/>
      <c r="D110" s="1"/>
      <c r="E110" s="1"/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>
      <c r="A111" s="9"/>
      <c r="B111" s="49">
        <v>21</v>
      </c>
      <c r="C111" s="50" t="s">
        <v>1228</v>
      </c>
      <c r="D111" s="50" t="s">
        <v>7</v>
      </c>
      <c r="E111" s="50" t="s">
        <v>1229</v>
      </c>
      <c r="F111" s="50" t="s">
        <v>7</v>
      </c>
      <c r="G111" s="51" t="s">
        <v>227</v>
      </c>
      <c r="H111" s="52">
        <v>11.5</v>
      </c>
      <c r="I111" s="24">
        <f>ROUND(0,2)</f>
        <v>0</v>
      </c>
      <c r="J111" s="53">
        <f>ROUND(I111*H111,2)</f>
        <v>0</v>
      </c>
      <c r="K111" s="54">
        <v>0.20999999999999999</v>
      </c>
      <c r="L111" s="55">
        <f>IF(ISNUMBER(K111),ROUND(J111*(K111+1),2),0)</f>
        <v>0</v>
      </c>
      <c r="M111" s="12"/>
      <c r="N111" s="2"/>
      <c r="O111" s="2"/>
      <c r="P111" s="2"/>
      <c r="Q111" s="41">
        <f>IF(ISNUMBER(K111),IF(H111&gt;0,IF(I111&gt;0,J111,0),0),0)</f>
        <v>0</v>
      </c>
      <c r="R111" s="33">
        <f>IF(ISNUMBER(K111)=FALSE,J111,0)</f>
        <v>0</v>
      </c>
    </row>
    <row r="112">
      <c r="A112" s="9"/>
      <c r="B112" s="56" t="s">
        <v>130</v>
      </c>
      <c r="C112" s="1"/>
      <c r="D112" s="1"/>
      <c r="E112" s="57" t="s">
        <v>7</v>
      </c>
      <c r="F112" s="1"/>
      <c r="G112" s="1"/>
      <c r="H112" s="48"/>
      <c r="I112" s="1"/>
      <c r="J112" s="48"/>
      <c r="K112" s="1"/>
      <c r="L112" s="1"/>
      <c r="M112" s="12"/>
      <c r="N112" s="2"/>
      <c r="O112" s="2"/>
      <c r="P112" s="2"/>
      <c r="Q112" s="2"/>
    </row>
    <row r="113" thickBot="1">
      <c r="A113" s="9"/>
      <c r="B113" s="58" t="s">
        <v>132</v>
      </c>
      <c r="C113" s="29"/>
      <c r="D113" s="29"/>
      <c r="E113" s="59" t="s">
        <v>1230</v>
      </c>
      <c r="F113" s="29"/>
      <c r="G113" s="29"/>
      <c r="H113" s="60"/>
      <c r="I113" s="29"/>
      <c r="J113" s="60"/>
      <c r="K113" s="29"/>
      <c r="L113" s="29"/>
      <c r="M113" s="12"/>
      <c r="N113" s="2"/>
      <c r="O113" s="2"/>
      <c r="P113" s="2"/>
      <c r="Q113" s="2"/>
    </row>
    <row r="114" thickTop="1" thickBot="1" ht="25" customHeight="1">
      <c r="A114" s="9"/>
      <c r="B114" s="1"/>
      <c r="C114" s="65">
        <v>8</v>
      </c>
      <c r="D114" s="1"/>
      <c r="E114" s="66" t="s">
        <v>168</v>
      </c>
      <c r="F114" s="1"/>
      <c r="G114" s="67" t="s">
        <v>152</v>
      </c>
      <c r="H114" s="68">
        <f>0+J111</f>
        <v>0</v>
      </c>
      <c r="I114" s="67" t="s">
        <v>153</v>
      </c>
      <c r="J114" s="69">
        <f>(L114-H114)</f>
        <v>0</v>
      </c>
      <c r="K114" s="67" t="s">
        <v>154</v>
      </c>
      <c r="L114" s="70">
        <f>0+L111</f>
        <v>0</v>
      </c>
      <c r="M114" s="12"/>
      <c r="N114" s="2"/>
      <c r="O114" s="2"/>
      <c r="P114" s="2"/>
      <c r="Q114" s="41">
        <f>0+Q111</f>
        <v>0</v>
      </c>
      <c r="R114" s="33">
        <f>0+R111</f>
        <v>0</v>
      </c>
      <c r="S114" s="71">
        <f>Q114*(1+J114)+R114</f>
        <v>0</v>
      </c>
    </row>
    <row r="115" thickTop="1" thickBot="1" ht="25" customHeight="1">
      <c r="A115" s="9"/>
      <c r="B115" s="72"/>
      <c r="C115" s="72"/>
      <c r="D115" s="72"/>
      <c r="E115" s="73"/>
      <c r="F115" s="72"/>
      <c r="G115" s="74" t="s">
        <v>155</v>
      </c>
      <c r="H115" s="75">
        <f>0+J111</f>
        <v>0</v>
      </c>
      <c r="I115" s="74" t="s">
        <v>156</v>
      </c>
      <c r="J115" s="76">
        <f>0+J114</f>
        <v>0</v>
      </c>
      <c r="K115" s="74" t="s">
        <v>157</v>
      </c>
      <c r="L115" s="77">
        <f>0+L111</f>
        <v>0</v>
      </c>
      <c r="M115" s="12"/>
      <c r="N115" s="2"/>
      <c r="O115" s="2"/>
      <c r="P115" s="2"/>
      <c r="Q115" s="2"/>
    </row>
    <row r="116" ht="40" customHeight="1">
      <c r="A116" s="9"/>
      <c r="B116" s="82" t="s">
        <v>346</v>
      </c>
      <c r="C116" s="1"/>
      <c r="D116" s="1"/>
      <c r="E116" s="1"/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>
      <c r="A117" s="9"/>
      <c r="B117" s="49">
        <v>22</v>
      </c>
      <c r="C117" s="50" t="s">
        <v>1231</v>
      </c>
      <c r="D117" s="50" t="s">
        <v>7</v>
      </c>
      <c r="E117" s="50" t="s">
        <v>1232</v>
      </c>
      <c r="F117" s="50" t="s">
        <v>7</v>
      </c>
      <c r="G117" s="51" t="s">
        <v>172</v>
      </c>
      <c r="H117" s="52">
        <v>8.2799999999999994</v>
      </c>
      <c r="I117" s="24">
        <f>ROUND(0,2)</f>
        <v>0</v>
      </c>
      <c r="J117" s="53">
        <f>ROUND(I117*H117,2)</f>
        <v>0</v>
      </c>
      <c r="K117" s="54">
        <v>0.20999999999999999</v>
      </c>
      <c r="L117" s="55">
        <f>IF(ISNUMBER(K117),ROUND(J117*(K117+1),2),0)</f>
        <v>0</v>
      </c>
      <c r="M117" s="12"/>
      <c r="N117" s="2"/>
      <c r="O117" s="2"/>
      <c r="P117" s="2"/>
      <c r="Q117" s="41">
        <f>IF(ISNUMBER(K117),IF(H117&gt;0,IF(I117&gt;0,J117,0),0),0)</f>
        <v>0</v>
      </c>
      <c r="R117" s="33">
        <f>IF(ISNUMBER(K117)=FALSE,J117,0)</f>
        <v>0</v>
      </c>
    </row>
    <row r="118">
      <c r="A118" s="9"/>
      <c r="B118" s="56" t="s">
        <v>130</v>
      </c>
      <c r="C118" s="1"/>
      <c r="D118" s="1"/>
      <c r="E118" s="57" t="s">
        <v>1233</v>
      </c>
      <c r="F118" s="1"/>
      <c r="G118" s="1"/>
      <c r="H118" s="48"/>
      <c r="I118" s="1"/>
      <c r="J118" s="48"/>
      <c r="K118" s="1"/>
      <c r="L118" s="1"/>
      <c r="M118" s="12"/>
      <c r="N118" s="2"/>
      <c r="O118" s="2"/>
      <c r="P118" s="2"/>
      <c r="Q118" s="2"/>
    </row>
    <row r="119" thickBot="1">
      <c r="A119" s="9"/>
      <c r="B119" s="58" t="s">
        <v>132</v>
      </c>
      <c r="C119" s="29"/>
      <c r="D119" s="29"/>
      <c r="E119" s="59" t="s">
        <v>1234</v>
      </c>
      <c r="F119" s="29"/>
      <c r="G119" s="29"/>
      <c r="H119" s="60"/>
      <c r="I119" s="29"/>
      <c r="J119" s="60"/>
      <c r="K119" s="29"/>
      <c r="L119" s="29"/>
      <c r="M119" s="12"/>
      <c r="N119" s="2"/>
      <c r="O119" s="2"/>
      <c r="P119" s="2"/>
      <c r="Q119" s="2"/>
    </row>
    <row r="120" thickTop="1">
      <c r="A120" s="9"/>
      <c r="B120" s="49">
        <v>23</v>
      </c>
      <c r="C120" s="50" t="s">
        <v>1235</v>
      </c>
      <c r="D120" s="50" t="s">
        <v>7</v>
      </c>
      <c r="E120" s="50" t="s">
        <v>1236</v>
      </c>
      <c r="F120" s="50" t="s">
        <v>7</v>
      </c>
      <c r="G120" s="51" t="s">
        <v>227</v>
      </c>
      <c r="H120" s="61">
        <v>13.5</v>
      </c>
      <c r="I120" s="35">
        <f>ROUND(0,2)</f>
        <v>0</v>
      </c>
      <c r="J120" s="62">
        <f>ROUND(I120*H120,2)</f>
        <v>0</v>
      </c>
      <c r="K120" s="63">
        <v>0.20999999999999999</v>
      </c>
      <c r="L120" s="64">
        <f>IF(ISNUMBER(K120),ROUND(J120*(K120+1),2),0)</f>
        <v>0</v>
      </c>
      <c r="M120" s="12"/>
      <c r="N120" s="2"/>
      <c r="O120" s="2"/>
      <c r="P120" s="2"/>
      <c r="Q120" s="41">
        <f>IF(ISNUMBER(K120),IF(H120&gt;0,IF(I120&gt;0,J120,0),0),0)</f>
        <v>0</v>
      </c>
      <c r="R120" s="33">
        <f>IF(ISNUMBER(K120)=FALSE,J120,0)</f>
        <v>0</v>
      </c>
    </row>
    <row r="121">
      <c r="A121" s="9"/>
      <c r="B121" s="56" t="s">
        <v>130</v>
      </c>
      <c r="C121" s="1"/>
      <c r="D121" s="1"/>
      <c r="E121" s="57" t="s">
        <v>1237</v>
      </c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 thickBot="1">
      <c r="A122" s="9"/>
      <c r="B122" s="58" t="s">
        <v>132</v>
      </c>
      <c r="C122" s="29"/>
      <c r="D122" s="29"/>
      <c r="E122" s="59" t="s">
        <v>1238</v>
      </c>
      <c r="F122" s="29"/>
      <c r="G122" s="29"/>
      <c r="H122" s="60"/>
      <c r="I122" s="29"/>
      <c r="J122" s="60"/>
      <c r="K122" s="29"/>
      <c r="L122" s="29"/>
      <c r="M122" s="12"/>
      <c r="N122" s="2"/>
      <c r="O122" s="2"/>
      <c r="P122" s="2"/>
      <c r="Q122" s="2"/>
    </row>
    <row r="123" thickTop="1" thickBot="1" ht="25" customHeight="1">
      <c r="A123" s="9"/>
      <c r="B123" s="1"/>
      <c r="C123" s="65">
        <v>9</v>
      </c>
      <c r="D123" s="1"/>
      <c r="E123" s="66" t="s">
        <v>169</v>
      </c>
      <c r="F123" s="1"/>
      <c r="G123" s="67" t="s">
        <v>152</v>
      </c>
      <c r="H123" s="68">
        <f>J117+J120</f>
        <v>0</v>
      </c>
      <c r="I123" s="67" t="s">
        <v>153</v>
      </c>
      <c r="J123" s="69">
        <f>(L123-H123)</f>
        <v>0</v>
      </c>
      <c r="K123" s="67" t="s">
        <v>154</v>
      </c>
      <c r="L123" s="70">
        <f>L117+L120</f>
        <v>0</v>
      </c>
      <c r="M123" s="12"/>
      <c r="N123" s="2"/>
      <c r="O123" s="2"/>
      <c r="P123" s="2"/>
      <c r="Q123" s="41">
        <f>0+Q117+Q120</f>
        <v>0</v>
      </c>
      <c r="R123" s="33">
        <f>0+R117+R120</f>
        <v>0</v>
      </c>
      <c r="S123" s="71">
        <f>Q123*(1+J123)+R123</f>
        <v>0</v>
      </c>
    </row>
    <row r="124" thickTop="1" thickBot="1" ht="25" customHeight="1">
      <c r="A124" s="9"/>
      <c r="B124" s="72"/>
      <c r="C124" s="72"/>
      <c r="D124" s="72"/>
      <c r="E124" s="73"/>
      <c r="F124" s="72"/>
      <c r="G124" s="74" t="s">
        <v>155</v>
      </c>
      <c r="H124" s="75">
        <f>J117+J120</f>
        <v>0</v>
      </c>
      <c r="I124" s="74" t="s">
        <v>156</v>
      </c>
      <c r="J124" s="76">
        <f>0+J123</f>
        <v>0</v>
      </c>
      <c r="K124" s="74" t="s">
        <v>157</v>
      </c>
      <c r="L124" s="77">
        <f>L117+L120</f>
        <v>0</v>
      </c>
      <c r="M124" s="12"/>
      <c r="N124" s="2"/>
      <c r="O124" s="2"/>
      <c r="P124" s="2"/>
      <c r="Q124" s="2"/>
    </row>
    <row r="125">
      <c r="A125" s="13"/>
      <c r="B125" s="4"/>
      <c r="C125" s="4"/>
      <c r="D125" s="4"/>
      <c r="E125" s="4"/>
      <c r="F125" s="4"/>
      <c r="G125" s="4"/>
      <c r="H125" s="78"/>
      <c r="I125" s="4"/>
      <c r="J125" s="78"/>
      <c r="K125" s="4"/>
      <c r="L125" s="4"/>
      <c r="M125" s="14"/>
      <c r="N125" s="2"/>
      <c r="O125" s="2"/>
      <c r="P125" s="2"/>
      <c r="Q125" s="2"/>
    </row>
    <row r="1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2"/>
      <c r="O126" s="2"/>
      <c r="P126" s="2"/>
      <c r="Q126" s="2"/>
    </row>
  </sheetData>
  <mergeCells count="75">
    <mergeCell ref="B44:L44"/>
    <mergeCell ref="B46:D46"/>
    <mergeCell ref="B47:D47"/>
    <mergeCell ref="B49:D49"/>
    <mergeCell ref="B50:D50"/>
    <mergeCell ref="B52:D52"/>
    <mergeCell ref="B53:D53"/>
    <mergeCell ref="B55:D55"/>
    <mergeCell ref="B56:D56"/>
    <mergeCell ref="B58:D58"/>
    <mergeCell ref="B59:D59"/>
    <mergeCell ref="B61:D61"/>
    <mergeCell ref="B62:D62"/>
    <mergeCell ref="B64:D64"/>
    <mergeCell ref="B65:D65"/>
    <mergeCell ref="B67:D67"/>
    <mergeCell ref="B68:D68"/>
    <mergeCell ref="B71:L71"/>
    <mergeCell ref="B73:D73"/>
    <mergeCell ref="B74:D74"/>
    <mergeCell ref="B76:D76"/>
    <mergeCell ref="B77:D77"/>
    <mergeCell ref="B79:D79"/>
    <mergeCell ref="B80:D80"/>
    <mergeCell ref="B85:D85"/>
    <mergeCell ref="B86:D86"/>
    <mergeCell ref="B88:D88"/>
    <mergeCell ref="B89:D89"/>
    <mergeCell ref="B83:L83"/>
    <mergeCell ref="B94:D94"/>
    <mergeCell ref="B95:D95"/>
    <mergeCell ref="B97:D97"/>
    <mergeCell ref="B98:D98"/>
    <mergeCell ref="B92:L92"/>
    <mergeCell ref="B103:D103"/>
    <mergeCell ref="B104:D104"/>
    <mergeCell ref="B106:D106"/>
    <mergeCell ref="B107:D107"/>
    <mergeCell ref="B101:L101"/>
    <mergeCell ref="B112:D112"/>
    <mergeCell ref="B113:D113"/>
    <mergeCell ref="B110:L110"/>
    <mergeCell ref="B118:D118"/>
    <mergeCell ref="B119:D119"/>
    <mergeCell ref="B121:D121"/>
    <mergeCell ref="B122:D122"/>
    <mergeCell ref="B116:L116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9:C30"/>
    <mergeCell ref="B32:L32"/>
    <mergeCell ref="B34:D34"/>
    <mergeCell ref="B35:D35"/>
    <mergeCell ref="B37:D37"/>
    <mergeCell ref="B38:D38"/>
    <mergeCell ref="B40:D40"/>
    <mergeCell ref="B41:D41"/>
    <mergeCell ref="B23:D23"/>
    <mergeCell ref="B24:D24"/>
    <mergeCell ref="B25:D25"/>
    <mergeCell ref="B26:D26"/>
    <mergeCell ref="B27:D27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H41+H59+H71+H77+H86+H92+H101+H107+H116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1239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L41+L59+L71+L77+L86+L92+L101+L107+L116</f>
        <v>0</v>
      </c>
      <c r="K11" s="1"/>
      <c r="L11" s="1"/>
      <c r="M11" s="12"/>
      <c r="N11" s="2"/>
      <c r="O11" s="2"/>
      <c r="P11" s="2"/>
      <c r="Q11" s="41">
        <f>IF(SUM(K20:K28)&gt;0,ROUND(SUM(S20:S28)/SUM(K20:K28)-1,8),0)</f>
        <v>0</v>
      </c>
      <c r="R11" s="33">
        <f>AVERAGE(J40,J58,J70,J76,J85,J91,J100,J106,J115)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H41</f>
        <v>0</v>
      </c>
      <c r="L20" s="46">
        <f>L41</f>
        <v>0</v>
      </c>
      <c r="M20" s="12"/>
      <c r="N20" s="2"/>
      <c r="O20" s="2"/>
      <c r="P20" s="2"/>
      <c r="Q20" s="2"/>
      <c r="S20" s="33">
        <f>S40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H59</f>
        <v>0</v>
      </c>
      <c r="L21" s="46">
        <f>L59</f>
        <v>0</v>
      </c>
      <c r="M21" s="12"/>
      <c r="N21" s="2"/>
      <c r="O21" s="2"/>
      <c r="P21" s="2"/>
      <c r="Q21" s="2"/>
      <c r="S21" s="33">
        <f>S58</f>
        <v>0</v>
      </c>
    </row>
    <row r="22">
      <c r="A22" s="9"/>
      <c r="B22" s="44">
        <v>2</v>
      </c>
      <c r="C22" s="1"/>
      <c r="D22" s="1"/>
      <c r="E22" s="45" t="s">
        <v>166</v>
      </c>
      <c r="F22" s="1"/>
      <c r="G22" s="1"/>
      <c r="H22" s="1"/>
      <c r="I22" s="1"/>
      <c r="J22" s="1"/>
      <c r="K22" s="46">
        <f>H71</f>
        <v>0</v>
      </c>
      <c r="L22" s="46">
        <f>L71</f>
        <v>0</v>
      </c>
      <c r="M22" s="12"/>
      <c r="N22" s="2"/>
      <c r="O22" s="2"/>
      <c r="P22" s="2"/>
      <c r="Q22" s="2"/>
      <c r="S22" s="33">
        <f>S70</f>
        <v>0</v>
      </c>
    </row>
    <row r="23">
      <c r="A23" s="9"/>
      <c r="B23" s="44">
        <v>3</v>
      </c>
      <c r="C23" s="1"/>
      <c r="D23" s="1"/>
      <c r="E23" s="45" t="s">
        <v>687</v>
      </c>
      <c r="F23" s="1"/>
      <c r="G23" s="1"/>
      <c r="H23" s="1"/>
      <c r="I23" s="1"/>
      <c r="J23" s="1"/>
      <c r="K23" s="46">
        <f>H77</f>
        <v>0</v>
      </c>
      <c r="L23" s="46">
        <f>L77</f>
        <v>0</v>
      </c>
      <c r="M23" s="12"/>
      <c r="N23" s="2"/>
      <c r="O23" s="2"/>
      <c r="P23" s="2"/>
      <c r="Q23" s="2"/>
      <c r="S23" s="33">
        <f>S76</f>
        <v>0</v>
      </c>
    </row>
    <row r="24">
      <c r="A24" s="9"/>
      <c r="B24" s="44">
        <v>4</v>
      </c>
      <c r="C24" s="1"/>
      <c r="D24" s="1"/>
      <c r="E24" s="45" t="s">
        <v>602</v>
      </c>
      <c r="F24" s="1"/>
      <c r="G24" s="1"/>
      <c r="H24" s="1"/>
      <c r="I24" s="1"/>
      <c r="J24" s="1"/>
      <c r="K24" s="46">
        <f>H86</f>
        <v>0</v>
      </c>
      <c r="L24" s="46">
        <f>L86</f>
        <v>0</v>
      </c>
      <c r="M24" s="12"/>
      <c r="N24" s="2"/>
      <c r="O24" s="2"/>
      <c r="P24" s="2"/>
      <c r="Q24" s="2"/>
      <c r="S24" s="33">
        <f>S85</f>
        <v>0</v>
      </c>
    </row>
    <row r="25">
      <c r="A25" s="9"/>
      <c r="B25" s="44">
        <v>5</v>
      </c>
      <c r="C25" s="1"/>
      <c r="D25" s="1"/>
      <c r="E25" s="45" t="s">
        <v>167</v>
      </c>
      <c r="F25" s="1"/>
      <c r="G25" s="1"/>
      <c r="H25" s="1"/>
      <c r="I25" s="1"/>
      <c r="J25" s="1"/>
      <c r="K25" s="46">
        <f>H92</f>
        <v>0</v>
      </c>
      <c r="L25" s="46">
        <f>L92</f>
        <v>0</v>
      </c>
      <c r="M25" s="79"/>
      <c r="N25" s="2"/>
      <c r="O25" s="2"/>
      <c r="P25" s="2"/>
      <c r="Q25" s="2"/>
      <c r="S25" s="33">
        <f>S91</f>
        <v>0</v>
      </c>
    </row>
    <row r="26">
      <c r="A26" s="9"/>
      <c r="B26" s="44">
        <v>7</v>
      </c>
      <c r="C26" s="1"/>
      <c r="D26" s="1"/>
      <c r="E26" s="45" t="s">
        <v>688</v>
      </c>
      <c r="F26" s="1"/>
      <c r="G26" s="1"/>
      <c r="H26" s="1"/>
      <c r="I26" s="1"/>
      <c r="J26" s="1"/>
      <c r="K26" s="46">
        <f>H101</f>
        <v>0</v>
      </c>
      <c r="L26" s="46">
        <f>L101</f>
        <v>0</v>
      </c>
      <c r="M26" s="79"/>
      <c r="N26" s="2"/>
      <c r="O26" s="2"/>
      <c r="P26" s="2"/>
      <c r="Q26" s="2"/>
      <c r="S26" s="33">
        <f>S100</f>
        <v>0</v>
      </c>
    </row>
    <row r="27">
      <c r="A27" s="9"/>
      <c r="B27" s="44">
        <v>8</v>
      </c>
      <c r="C27" s="1"/>
      <c r="D27" s="1"/>
      <c r="E27" s="45" t="s">
        <v>168</v>
      </c>
      <c r="F27" s="1"/>
      <c r="G27" s="1"/>
      <c r="H27" s="1"/>
      <c r="I27" s="1"/>
      <c r="J27" s="1"/>
      <c r="K27" s="46">
        <f>H107</f>
        <v>0</v>
      </c>
      <c r="L27" s="46">
        <f>L107</f>
        <v>0</v>
      </c>
      <c r="M27" s="79"/>
      <c r="N27" s="2"/>
      <c r="O27" s="2"/>
      <c r="P27" s="2"/>
      <c r="Q27" s="2"/>
      <c r="S27" s="33">
        <f>S106</f>
        <v>0</v>
      </c>
    </row>
    <row r="28">
      <c r="A28" s="9"/>
      <c r="B28" s="44">
        <v>9</v>
      </c>
      <c r="C28" s="1"/>
      <c r="D28" s="1"/>
      <c r="E28" s="45" t="s">
        <v>169</v>
      </c>
      <c r="F28" s="1"/>
      <c r="G28" s="1"/>
      <c r="H28" s="1"/>
      <c r="I28" s="1"/>
      <c r="J28" s="1"/>
      <c r="K28" s="46">
        <f>H116</f>
        <v>0</v>
      </c>
      <c r="L28" s="46">
        <f>L116</f>
        <v>0</v>
      </c>
      <c r="M28" s="79"/>
      <c r="N28" s="2"/>
      <c r="O28" s="2"/>
      <c r="P28" s="2"/>
      <c r="Q28" s="2"/>
      <c r="S28" s="33">
        <f>S115</f>
        <v>0</v>
      </c>
    </row>
    <row r="29">
      <c r="A29" s="1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80"/>
      <c r="N29" s="2"/>
      <c r="O29" s="2"/>
      <c r="P29" s="2"/>
      <c r="Q29" s="2"/>
    </row>
    <row r="30" ht="14" customHeight="1">
      <c r="A30" s="4"/>
      <c r="B30" s="36" t="s">
        <v>118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2"/>
      <c r="N30" s="2"/>
      <c r="O30" s="2"/>
      <c r="P30" s="2"/>
      <c r="Q30" s="2"/>
    </row>
    <row r="31" ht="18" customHeight="1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81"/>
      <c r="N31" s="2"/>
      <c r="O31" s="2"/>
      <c r="P31" s="2"/>
      <c r="Q31" s="2"/>
    </row>
    <row r="32" ht="18" customHeight="1">
      <c r="A32" s="9"/>
      <c r="B32" s="42" t="s">
        <v>119</v>
      </c>
      <c r="C32" s="42" t="s">
        <v>115</v>
      </c>
      <c r="D32" s="42" t="s">
        <v>120</v>
      </c>
      <c r="E32" s="42" t="s">
        <v>116</v>
      </c>
      <c r="F32" s="42" t="s">
        <v>121</v>
      </c>
      <c r="G32" s="43" t="s">
        <v>122</v>
      </c>
      <c r="H32" s="22" t="s">
        <v>123</v>
      </c>
      <c r="I32" s="22" t="s">
        <v>124</v>
      </c>
      <c r="J32" s="22" t="s">
        <v>17</v>
      </c>
      <c r="K32" s="43" t="s">
        <v>125</v>
      </c>
      <c r="L32" s="22" t="s">
        <v>18</v>
      </c>
      <c r="M32" s="79"/>
      <c r="N32" s="2"/>
      <c r="O32" s="2"/>
      <c r="P32" s="2"/>
      <c r="Q32" s="2"/>
    </row>
    <row r="33" ht="40" customHeight="1">
      <c r="A33" s="9"/>
      <c r="B33" s="47" t="s">
        <v>126</v>
      </c>
      <c r="C33" s="1"/>
      <c r="D33" s="1"/>
      <c r="E33" s="1"/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>
      <c r="A34" s="9"/>
      <c r="B34" s="49">
        <v>1</v>
      </c>
      <c r="C34" s="50" t="s">
        <v>170</v>
      </c>
      <c r="D34" s="50" t="s">
        <v>7</v>
      </c>
      <c r="E34" s="50" t="s">
        <v>171</v>
      </c>
      <c r="F34" s="50" t="s">
        <v>7</v>
      </c>
      <c r="G34" s="51" t="s">
        <v>172</v>
      </c>
      <c r="H34" s="52">
        <v>5.04</v>
      </c>
      <c r="I34" s="24">
        <f>ROUND(0,2)</f>
        <v>0</v>
      </c>
      <c r="J34" s="53">
        <f>ROUND(I34*H34,2)</f>
        <v>0</v>
      </c>
      <c r="K34" s="54">
        <v>0.20999999999999999</v>
      </c>
      <c r="L34" s="55">
        <f>IF(ISNUMBER(K34),ROUND(J34*(K34+1),2),0)</f>
        <v>0</v>
      </c>
      <c r="M34" s="12"/>
      <c r="N34" s="2"/>
      <c r="O34" s="2"/>
      <c r="P34" s="2"/>
      <c r="Q34" s="41">
        <f>IF(ISNUMBER(K34),IF(H34&gt;0,IF(I34&gt;0,J34,0),0),0)</f>
        <v>0</v>
      </c>
      <c r="R34" s="33">
        <f>IF(ISNUMBER(K34)=FALSE,J34,0)</f>
        <v>0</v>
      </c>
    </row>
    <row r="35">
      <c r="A35" s="9"/>
      <c r="B35" s="56" t="s">
        <v>130</v>
      </c>
      <c r="C35" s="1"/>
      <c r="D35" s="1"/>
      <c r="E35" s="57" t="s">
        <v>7</v>
      </c>
      <c r="F35" s="1"/>
      <c r="G35" s="1"/>
      <c r="H35" s="48"/>
      <c r="I35" s="1"/>
      <c r="J35" s="48"/>
      <c r="K35" s="1"/>
      <c r="L35" s="1"/>
      <c r="M35" s="12"/>
      <c r="N35" s="2"/>
      <c r="O35" s="2"/>
      <c r="P35" s="2"/>
      <c r="Q35" s="2"/>
    </row>
    <row r="36" thickBot="1">
      <c r="A36" s="9"/>
      <c r="B36" s="58" t="s">
        <v>132</v>
      </c>
      <c r="C36" s="29"/>
      <c r="D36" s="29"/>
      <c r="E36" s="59" t="s">
        <v>1240</v>
      </c>
      <c r="F36" s="29"/>
      <c r="G36" s="29"/>
      <c r="H36" s="60"/>
      <c r="I36" s="29"/>
      <c r="J36" s="60"/>
      <c r="K36" s="29"/>
      <c r="L36" s="29"/>
      <c r="M36" s="12"/>
      <c r="N36" s="2"/>
      <c r="O36" s="2"/>
      <c r="P36" s="2"/>
      <c r="Q36" s="2"/>
    </row>
    <row r="37" thickTop="1">
      <c r="A37" s="9"/>
      <c r="B37" s="49">
        <v>2</v>
      </c>
      <c r="C37" s="50" t="s">
        <v>178</v>
      </c>
      <c r="D37" s="50" t="s">
        <v>7</v>
      </c>
      <c r="E37" s="50" t="s">
        <v>171</v>
      </c>
      <c r="F37" s="50" t="s">
        <v>7</v>
      </c>
      <c r="G37" s="51" t="s">
        <v>180</v>
      </c>
      <c r="H37" s="61">
        <v>8.0999999999999996</v>
      </c>
      <c r="I37" s="35">
        <f>ROUND(0,2)</f>
        <v>0</v>
      </c>
      <c r="J37" s="62">
        <f>ROUND(I37*H37,2)</f>
        <v>0</v>
      </c>
      <c r="K37" s="63">
        <v>0.20999999999999999</v>
      </c>
      <c r="L37" s="64">
        <f>IF(ISNUMBER(K37),ROUND(J37*(K37+1),2),0)</f>
        <v>0</v>
      </c>
      <c r="M37" s="12"/>
      <c r="N37" s="2"/>
      <c r="O37" s="2"/>
      <c r="P37" s="2"/>
      <c r="Q37" s="41">
        <f>IF(ISNUMBER(K37),IF(H37&gt;0,IF(I37&gt;0,J37,0),0),0)</f>
        <v>0</v>
      </c>
      <c r="R37" s="33">
        <f>IF(ISNUMBER(K37)=FALSE,J37,0)</f>
        <v>0</v>
      </c>
    </row>
    <row r="38">
      <c r="A38" s="9"/>
      <c r="B38" s="56" t="s">
        <v>130</v>
      </c>
      <c r="C38" s="1"/>
      <c r="D38" s="1"/>
      <c r="E38" s="57" t="s">
        <v>7</v>
      </c>
      <c r="F38" s="1"/>
      <c r="G38" s="1"/>
      <c r="H38" s="48"/>
      <c r="I38" s="1"/>
      <c r="J38" s="48"/>
      <c r="K38" s="1"/>
      <c r="L38" s="1"/>
      <c r="M38" s="12"/>
      <c r="N38" s="2"/>
      <c r="O38" s="2"/>
      <c r="P38" s="2"/>
      <c r="Q38" s="2"/>
    </row>
    <row r="39" thickBot="1">
      <c r="A39" s="9"/>
      <c r="B39" s="58" t="s">
        <v>132</v>
      </c>
      <c r="C39" s="29"/>
      <c r="D39" s="29"/>
      <c r="E39" s="59" t="s">
        <v>1241</v>
      </c>
      <c r="F39" s="29"/>
      <c r="G39" s="29"/>
      <c r="H39" s="60"/>
      <c r="I39" s="29"/>
      <c r="J39" s="60"/>
      <c r="K39" s="29"/>
      <c r="L39" s="29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5">
        <v>0</v>
      </c>
      <c r="D40" s="1"/>
      <c r="E40" s="66" t="s">
        <v>117</v>
      </c>
      <c r="F40" s="1"/>
      <c r="G40" s="67" t="s">
        <v>152</v>
      </c>
      <c r="H40" s="68">
        <f>J34+J37</f>
        <v>0</v>
      </c>
      <c r="I40" s="67" t="s">
        <v>153</v>
      </c>
      <c r="J40" s="69">
        <f>(L40-H40)</f>
        <v>0</v>
      </c>
      <c r="K40" s="67" t="s">
        <v>154</v>
      </c>
      <c r="L40" s="70">
        <f>L34+L37</f>
        <v>0</v>
      </c>
      <c r="M40" s="12"/>
      <c r="N40" s="2"/>
      <c r="O40" s="2"/>
      <c r="P40" s="2"/>
      <c r="Q40" s="41">
        <f>0+Q34+Q37</f>
        <v>0</v>
      </c>
      <c r="R40" s="33">
        <f>0+R34+R37</f>
        <v>0</v>
      </c>
      <c r="S40" s="71">
        <f>Q40*(1+J40)+R40</f>
        <v>0</v>
      </c>
    </row>
    <row r="41" thickTop="1" thickBot="1" ht="25" customHeight="1">
      <c r="A41" s="9"/>
      <c r="B41" s="72"/>
      <c r="C41" s="72"/>
      <c r="D41" s="72"/>
      <c r="E41" s="73"/>
      <c r="F41" s="72"/>
      <c r="G41" s="74" t="s">
        <v>155</v>
      </c>
      <c r="H41" s="75">
        <f>J34+J37</f>
        <v>0</v>
      </c>
      <c r="I41" s="74" t="s">
        <v>156</v>
      </c>
      <c r="J41" s="76">
        <f>0+J40</f>
        <v>0</v>
      </c>
      <c r="K41" s="74" t="s">
        <v>157</v>
      </c>
      <c r="L41" s="77">
        <f>L34+L37</f>
        <v>0</v>
      </c>
      <c r="M41" s="12"/>
      <c r="N41" s="2"/>
      <c r="O41" s="2"/>
      <c r="P41" s="2"/>
      <c r="Q41" s="2"/>
    </row>
    <row r="42" ht="40" customHeight="1">
      <c r="A42" s="9"/>
      <c r="B42" s="82" t="s">
        <v>197</v>
      </c>
      <c r="C42" s="1"/>
      <c r="D42" s="1"/>
      <c r="E42" s="1"/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>
      <c r="A43" s="9"/>
      <c r="B43" s="49">
        <v>3</v>
      </c>
      <c r="C43" s="50" t="s">
        <v>245</v>
      </c>
      <c r="D43" s="50" t="s">
        <v>183</v>
      </c>
      <c r="E43" s="50" t="s">
        <v>246</v>
      </c>
      <c r="F43" s="50" t="s">
        <v>7</v>
      </c>
      <c r="G43" s="51" t="s">
        <v>172</v>
      </c>
      <c r="H43" s="52">
        <v>2.1600000000000001</v>
      </c>
      <c r="I43" s="24">
        <f>ROUND(0,2)</f>
        <v>0</v>
      </c>
      <c r="J43" s="53">
        <f>ROUND(I43*H43,2)</f>
        <v>0</v>
      </c>
      <c r="K43" s="54">
        <v>0.20999999999999999</v>
      </c>
      <c r="L43" s="55">
        <f>IF(ISNUMBER(K43),ROUND(J43*(K43+1),2),0)</f>
        <v>0</v>
      </c>
      <c r="M43" s="12"/>
      <c r="N43" s="2"/>
      <c r="O43" s="2"/>
      <c r="P43" s="2"/>
      <c r="Q43" s="41">
        <f>IF(ISNUMBER(K43),IF(H43&gt;0,IF(I43&gt;0,J43,0),0),0)</f>
        <v>0</v>
      </c>
      <c r="R43" s="33">
        <f>IF(ISNUMBER(K43)=FALSE,J43,0)</f>
        <v>0</v>
      </c>
    </row>
    <row r="44">
      <c r="A44" s="9"/>
      <c r="B44" s="56" t="s">
        <v>130</v>
      </c>
      <c r="C44" s="1"/>
      <c r="D44" s="1"/>
      <c r="E44" s="57" t="s">
        <v>693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 thickBot="1">
      <c r="A45" s="9"/>
      <c r="B45" s="58" t="s">
        <v>132</v>
      </c>
      <c r="C45" s="29"/>
      <c r="D45" s="29"/>
      <c r="E45" s="59" t="s">
        <v>1242</v>
      </c>
      <c r="F45" s="29"/>
      <c r="G45" s="29"/>
      <c r="H45" s="60"/>
      <c r="I45" s="29"/>
      <c r="J45" s="60"/>
      <c r="K45" s="29"/>
      <c r="L45" s="29"/>
      <c r="M45" s="12"/>
      <c r="N45" s="2"/>
      <c r="O45" s="2"/>
      <c r="P45" s="2"/>
      <c r="Q45" s="2"/>
    </row>
    <row r="46" thickTop="1">
      <c r="A46" s="9"/>
      <c r="B46" s="49">
        <v>4</v>
      </c>
      <c r="C46" s="50" t="s">
        <v>607</v>
      </c>
      <c r="D46" s="50" t="s">
        <v>7</v>
      </c>
      <c r="E46" s="50" t="s">
        <v>608</v>
      </c>
      <c r="F46" s="50" t="s">
        <v>7</v>
      </c>
      <c r="G46" s="51" t="s">
        <v>172</v>
      </c>
      <c r="H46" s="61">
        <v>7.2000000000000002</v>
      </c>
      <c r="I46" s="35">
        <f>ROUND(0,2)</f>
        <v>0</v>
      </c>
      <c r="J46" s="62">
        <f>ROUND(I46*H46,2)</f>
        <v>0</v>
      </c>
      <c r="K46" s="63">
        <v>0.20999999999999999</v>
      </c>
      <c r="L46" s="64">
        <f>IF(ISNUMBER(K46),ROUND(J46*(K46+1),2),0)</f>
        <v>0</v>
      </c>
      <c r="M46" s="12"/>
      <c r="N46" s="2"/>
      <c r="O46" s="2"/>
      <c r="P46" s="2"/>
      <c r="Q46" s="41">
        <f>IF(ISNUMBER(K46),IF(H46&gt;0,IF(I46&gt;0,J46,0),0),0)</f>
        <v>0</v>
      </c>
      <c r="R46" s="33">
        <f>IF(ISNUMBER(K46)=FALSE,J46,0)</f>
        <v>0</v>
      </c>
    </row>
    <row r="47">
      <c r="A47" s="9"/>
      <c r="B47" s="56" t="s">
        <v>130</v>
      </c>
      <c r="C47" s="1"/>
      <c r="D47" s="1"/>
      <c r="E47" s="57" t="s">
        <v>7</v>
      </c>
      <c r="F47" s="1"/>
      <c r="G47" s="1"/>
      <c r="H47" s="48"/>
      <c r="I47" s="1"/>
      <c r="J47" s="48"/>
      <c r="K47" s="1"/>
      <c r="L47" s="1"/>
      <c r="M47" s="12"/>
      <c r="N47" s="2"/>
      <c r="O47" s="2"/>
      <c r="P47" s="2"/>
      <c r="Q47" s="2"/>
    </row>
    <row r="48" thickBot="1">
      <c r="A48" s="9"/>
      <c r="B48" s="58" t="s">
        <v>132</v>
      </c>
      <c r="C48" s="29"/>
      <c r="D48" s="29"/>
      <c r="E48" s="59" t="s">
        <v>1243</v>
      </c>
      <c r="F48" s="29"/>
      <c r="G48" s="29"/>
      <c r="H48" s="60"/>
      <c r="I48" s="29"/>
      <c r="J48" s="60"/>
      <c r="K48" s="29"/>
      <c r="L48" s="29"/>
      <c r="M48" s="12"/>
      <c r="N48" s="2"/>
      <c r="O48" s="2"/>
      <c r="P48" s="2"/>
      <c r="Q48" s="2"/>
    </row>
    <row r="49" thickTop="1">
      <c r="A49" s="9"/>
      <c r="B49" s="49">
        <v>5</v>
      </c>
      <c r="C49" s="50" t="s">
        <v>257</v>
      </c>
      <c r="D49" s="50" t="s">
        <v>7</v>
      </c>
      <c r="E49" s="50" t="s">
        <v>258</v>
      </c>
      <c r="F49" s="50" t="s">
        <v>7</v>
      </c>
      <c r="G49" s="51" t="s">
        <v>172</v>
      </c>
      <c r="H49" s="61">
        <v>7.2000000000000002</v>
      </c>
      <c r="I49" s="35">
        <f>ROUND(0,2)</f>
        <v>0</v>
      </c>
      <c r="J49" s="62">
        <f>ROUND(I49*H49,2)</f>
        <v>0</v>
      </c>
      <c r="K49" s="63">
        <v>0.20999999999999999</v>
      </c>
      <c r="L49" s="64">
        <f>IF(ISNUMBER(K49),ROUND(J49*(K49+1),2),0)</f>
        <v>0</v>
      </c>
      <c r="M49" s="12"/>
      <c r="N49" s="2"/>
      <c r="O49" s="2"/>
      <c r="P49" s="2"/>
      <c r="Q49" s="41">
        <f>IF(ISNUMBER(K49),IF(H49&gt;0,IF(I49&gt;0,J49,0),0),0)</f>
        <v>0</v>
      </c>
      <c r="R49" s="33">
        <f>IF(ISNUMBER(K49)=FALSE,J49,0)</f>
        <v>0</v>
      </c>
    </row>
    <row r="50">
      <c r="A50" s="9"/>
      <c r="B50" s="56" t="s">
        <v>130</v>
      </c>
      <c r="C50" s="1"/>
      <c r="D50" s="1"/>
      <c r="E50" s="57" t="s">
        <v>7</v>
      </c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 thickBot="1">
      <c r="A51" s="9"/>
      <c r="B51" s="58" t="s">
        <v>132</v>
      </c>
      <c r="C51" s="29"/>
      <c r="D51" s="29"/>
      <c r="E51" s="59" t="s">
        <v>1244</v>
      </c>
      <c r="F51" s="29"/>
      <c r="G51" s="29"/>
      <c r="H51" s="60"/>
      <c r="I51" s="29"/>
      <c r="J51" s="60"/>
      <c r="K51" s="29"/>
      <c r="L51" s="29"/>
      <c r="M51" s="12"/>
      <c r="N51" s="2"/>
      <c r="O51" s="2"/>
      <c r="P51" s="2"/>
      <c r="Q51" s="2"/>
    </row>
    <row r="52" thickTop="1">
      <c r="A52" s="9"/>
      <c r="B52" s="49">
        <v>6</v>
      </c>
      <c r="C52" s="50" t="s">
        <v>614</v>
      </c>
      <c r="D52" s="50" t="s">
        <v>7</v>
      </c>
      <c r="E52" s="50" t="s">
        <v>615</v>
      </c>
      <c r="F52" s="50" t="s">
        <v>7</v>
      </c>
      <c r="G52" s="51" t="s">
        <v>172</v>
      </c>
      <c r="H52" s="61">
        <v>2.1600000000000001</v>
      </c>
      <c r="I52" s="35">
        <f>ROUND(0,2)</f>
        <v>0</v>
      </c>
      <c r="J52" s="62">
        <f>ROUND(I52*H52,2)</f>
        <v>0</v>
      </c>
      <c r="K52" s="63">
        <v>0.20999999999999999</v>
      </c>
      <c r="L52" s="64">
        <f>IF(ISNUMBER(K52),ROUND(J52*(K52+1),2),0)</f>
        <v>0</v>
      </c>
      <c r="M52" s="12"/>
      <c r="N52" s="2"/>
      <c r="O52" s="2"/>
      <c r="P52" s="2"/>
      <c r="Q52" s="41">
        <f>IF(ISNUMBER(K52),IF(H52&gt;0,IF(I52&gt;0,J52,0),0),0)</f>
        <v>0</v>
      </c>
      <c r="R52" s="33">
        <f>IF(ISNUMBER(K52)=FALSE,J52,0)</f>
        <v>0</v>
      </c>
    </row>
    <row r="53">
      <c r="A53" s="9"/>
      <c r="B53" s="56" t="s">
        <v>130</v>
      </c>
      <c r="C53" s="1"/>
      <c r="D53" s="1"/>
      <c r="E53" s="57" t="s">
        <v>7</v>
      </c>
      <c r="F53" s="1"/>
      <c r="G53" s="1"/>
      <c r="H53" s="48"/>
      <c r="I53" s="1"/>
      <c r="J53" s="48"/>
      <c r="K53" s="1"/>
      <c r="L53" s="1"/>
      <c r="M53" s="12"/>
      <c r="N53" s="2"/>
      <c r="O53" s="2"/>
      <c r="P53" s="2"/>
      <c r="Q53" s="2"/>
    </row>
    <row r="54" thickBot="1">
      <c r="A54" s="9"/>
      <c r="B54" s="58" t="s">
        <v>132</v>
      </c>
      <c r="C54" s="29"/>
      <c r="D54" s="29"/>
      <c r="E54" s="59" t="s">
        <v>1245</v>
      </c>
      <c r="F54" s="29"/>
      <c r="G54" s="29"/>
      <c r="H54" s="60"/>
      <c r="I54" s="29"/>
      <c r="J54" s="60"/>
      <c r="K54" s="29"/>
      <c r="L54" s="29"/>
      <c r="M54" s="12"/>
      <c r="N54" s="2"/>
      <c r="O54" s="2"/>
      <c r="P54" s="2"/>
      <c r="Q54" s="2"/>
    </row>
    <row r="55" thickTop="1">
      <c r="A55" s="9"/>
      <c r="B55" s="49">
        <v>7</v>
      </c>
      <c r="C55" s="50" t="s">
        <v>1194</v>
      </c>
      <c r="D55" s="50" t="s">
        <v>7</v>
      </c>
      <c r="E55" s="50" t="s">
        <v>1195</v>
      </c>
      <c r="F55" s="50" t="s">
        <v>7</v>
      </c>
      <c r="G55" s="51" t="s">
        <v>172</v>
      </c>
      <c r="H55" s="61">
        <v>0.17000000000000001</v>
      </c>
      <c r="I55" s="35">
        <f>ROUND(0,2)</f>
        <v>0</v>
      </c>
      <c r="J55" s="62">
        <f>ROUND(I55*H55,2)</f>
        <v>0</v>
      </c>
      <c r="K55" s="63">
        <v>0.20999999999999999</v>
      </c>
      <c r="L55" s="64">
        <f>IF(ISNUMBER(K55),ROUND(J55*(K55+1),2),0)</f>
        <v>0</v>
      </c>
      <c r="M55" s="12"/>
      <c r="N55" s="2"/>
      <c r="O55" s="2"/>
      <c r="P55" s="2"/>
      <c r="Q55" s="41">
        <f>IF(ISNUMBER(K55),IF(H55&gt;0,IF(I55&gt;0,J55,0),0),0)</f>
        <v>0</v>
      </c>
      <c r="R55" s="33">
        <f>IF(ISNUMBER(K55)=FALSE,J55,0)</f>
        <v>0</v>
      </c>
    </row>
    <row r="56">
      <c r="A56" s="9"/>
      <c r="B56" s="56" t="s">
        <v>130</v>
      </c>
      <c r="C56" s="1"/>
      <c r="D56" s="1"/>
      <c r="E56" s="57" t="s">
        <v>1246</v>
      </c>
      <c r="F56" s="1"/>
      <c r="G56" s="1"/>
      <c r="H56" s="48"/>
      <c r="I56" s="1"/>
      <c r="J56" s="48"/>
      <c r="K56" s="1"/>
      <c r="L56" s="1"/>
      <c r="M56" s="12"/>
      <c r="N56" s="2"/>
      <c r="O56" s="2"/>
      <c r="P56" s="2"/>
      <c r="Q56" s="2"/>
    </row>
    <row r="57" thickBot="1">
      <c r="A57" s="9"/>
      <c r="B57" s="58" t="s">
        <v>132</v>
      </c>
      <c r="C57" s="29"/>
      <c r="D57" s="29"/>
      <c r="E57" s="59" t="s">
        <v>1247</v>
      </c>
      <c r="F57" s="29"/>
      <c r="G57" s="29"/>
      <c r="H57" s="60"/>
      <c r="I57" s="29"/>
      <c r="J57" s="60"/>
      <c r="K57" s="29"/>
      <c r="L57" s="29"/>
      <c r="M57" s="12"/>
      <c r="N57" s="2"/>
      <c r="O57" s="2"/>
      <c r="P57" s="2"/>
      <c r="Q57" s="2"/>
    </row>
    <row r="58" thickTop="1" thickBot="1" ht="25" customHeight="1">
      <c r="A58" s="9"/>
      <c r="B58" s="1"/>
      <c r="C58" s="65">
        <v>1</v>
      </c>
      <c r="D58" s="1"/>
      <c r="E58" s="66" t="s">
        <v>165</v>
      </c>
      <c r="F58" s="1"/>
      <c r="G58" s="67" t="s">
        <v>152</v>
      </c>
      <c r="H58" s="68">
        <f>J43+J46+J49+J52+J55</f>
        <v>0</v>
      </c>
      <c r="I58" s="67" t="s">
        <v>153</v>
      </c>
      <c r="J58" s="69">
        <f>(L58-H58)</f>
        <v>0</v>
      </c>
      <c r="K58" s="67" t="s">
        <v>154</v>
      </c>
      <c r="L58" s="70">
        <f>L43+L46+L49+L52+L55</f>
        <v>0</v>
      </c>
      <c r="M58" s="12"/>
      <c r="N58" s="2"/>
      <c r="O58" s="2"/>
      <c r="P58" s="2"/>
      <c r="Q58" s="41">
        <f>0+Q43+Q46+Q49+Q52+Q55</f>
        <v>0</v>
      </c>
      <c r="R58" s="33">
        <f>0+R43+R46+R49+R52+R55</f>
        <v>0</v>
      </c>
      <c r="S58" s="71">
        <f>Q58*(1+J58)+R58</f>
        <v>0</v>
      </c>
    </row>
    <row r="59" thickTop="1" thickBot="1" ht="25" customHeight="1">
      <c r="A59" s="9"/>
      <c r="B59" s="72"/>
      <c r="C59" s="72"/>
      <c r="D59" s="72"/>
      <c r="E59" s="73"/>
      <c r="F59" s="72"/>
      <c r="G59" s="74" t="s">
        <v>155</v>
      </c>
      <c r="H59" s="75">
        <f>J43+J46+J49+J52+J55</f>
        <v>0</v>
      </c>
      <c r="I59" s="74" t="s">
        <v>156</v>
      </c>
      <c r="J59" s="76">
        <f>0+J58</f>
        <v>0</v>
      </c>
      <c r="K59" s="74" t="s">
        <v>157</v>
      </c>
      <c r="L59" s="77">
        <f>L43+L46+L49+L52+L55</f>
        <v>0</v>
      </c>
      <c r="M59" s="12"/>
      <c r="N59" s="2"/>
      <c r="O59" s="2"/>
      <c r="P59" s="2"/>
      <c r="Q59" s="2"/>
    </row>
    <row r="60" ht="40" customHeight="1">
      <c r="A60" s="9"/>
      <c r="B60" s="82" t="s">
        <v>286</v>
      </c>
      <c r="C60" s="1"/>
      <c r="D60" s="1"/>
      <c r="E60" s="1"/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>
      <c r="A61" s="9"/>
      <c r="B61" s="49">
        <v>8</v>
      </c>
      <c r="C61" s="50" t="s">
        <v>1201</v>
      </c>
      <c r="D61" s="50" t="s">
        <v>7</v>
      </c>
      <c r="E61" s="50" t="s">
        <v>1202</v>
      </c>
      <c r="F61" s="50" t="s">
        <v>7</v>
      </c>
      <c r="G61" s="51" t="s">
        <v>200</v>
      </c>
      <c r="H61" s="52">
        <v>3.6000000000000001</v>
      </c>
      <c r="I61" s="24">
        <f>ROUND(0,2)</f>
        <v>0</v>
      </c>
      <c r="J61" s="53">
        <f>ROUND(I61*H61,2)</f>
        <v>0</v>
      </c>
      <c r="K61" s="54">
        <v>0.20999999999999999</v>
      </c>
      <c r="L61" s="55">
        <f>IF(ISNUMBER(K61),ROUND(J61*(K61+1),2),0)</f>
        <v>0</v>
      </c>
      <c r="M61" s="12"/>
      <c r="N61" s="2"/>
      <c r="O61" s="2"/>
      <c r="P61" s="2"/>
      <c r="Q61" s="41">
        <f>IF(ISNUMBER(K61),IF(H61&gt;0,IF(I61&gt;0,J61,0),0),0)</f>
        <v>0</v>
      </c>
      <c r="R61" s="33">
        <f>IF(ISNUMBER(K61)=FALSE,J61,0)</f>
        <v>0</v>
      </c>
    </row>
    <row r="62">
      <c r="A62" s="9"/>
      <c r="B62" s="56" t="s">
        <v>130</v>
      </c>
      <c r="C62" s="1"/>
      <c r="D62" s="1"/>
      <c r="E62" s="57" t="s">
        <v>7</v>
      </c>
      <c r="F62" s="1"/>
      <c r="G62" s="1"/>
      <c r="H62" s="48"/>
      <c r="I62" s="1"/>
      <c r="J62" s="48"/>
      <c r="K62" s="1"/>
      <c r="L62" s="1"/>
      <c r="M62" s="12"/>
      <c r="N62" s="2"/>
      <c r="O62" s="2"/>
      <c r="P62" s="2"/>
      <c r="Q62" s="2"/>
    </row>
    <row r="63" thickBot="1">
      <c r="A63" s="9"/>
      <c r="B63" s="58" t="s">
        <v>132</v>
      </c>
      <c r="C63" s="29"/>
      <c r="D63" s="29"/>
      <c r="E63" s="59" t="s">
        <v>1248</v>
      </c>
      <c r="F63" s="29"/>
      <c r="G63" s="29"/>
      <c r="H63" s="60"/>
      <c r="I63" s="29"/>
      <c r="J63" s="60"/>
      <c r="K63" s="29"/>
      <c r="L63" s="29"/>
      <c r="M63" s="12"/>
      <c r="N63" s="2"/>
      <c r="O63" s="2"/>
      <c r="P63" s="2"/>
      <c r="Q63" s="2"/>
    </row>
    <row r="64" thickTop="1">
      <c r="A64" s="9"/>
      <c r="B64" s="49">
        <v>9</v>
      </c>
      <c r="C64" s="50" t="s">
        <v>1204</v>
      </c>
      <c r="D64" s="50" t="s">
        <v>7</v>
      </c>
      <c r="E64" s="50" t="s">
        <v>1205</v>
      </c>
      <c r="F64" s="50" t="s">
        <v>7</v>
      </c>
      <c r="G64" s="51" t="s">
        <v>172</v>
      </c>
      <c r="H64" s="61">
        <v>1.8899999999999999</v>
      </c>
      <c r="I64" s="35">
        <f>ROUND(0,2)</f>
        <v>0</v>
      </c>
      <c r="J64" s="62">
        <f>ROUND(I64*H64,2)</f>
        <v>0</v>
      </c>
      <c r="K64" s="63">
        <v>0.20999999999999999</v>
      </c>
      <c r="L64" s="64">
        <f>IF(ISNUMBER(K64),ROUND(J64*(K64+1),2),0)</f>
        <v>0</v>
      </c>
      <c r="M64" s="12"/>
      <c r="N64" s="2"/>
      <c r="O64" s="2"/>
      <c r="P64" s="2"/>
      <c r="Q64" s="41">
        <f>IF(ISNUMBER(K64),IF(H64&gt;0,IF(I64&gt;0,J64,0),0),0)</f>
        <v>0</v>
      </c>
      <c r="R64" s="33">
        <f>IF(ISNUMBER(K64)=FALSE,J64,0)</f>
        <v>0</v>
      </c>
    </row>
    <row r="65">
      <c r="A65" s="9"/>
      <c r="B65" s="56" t="s">
        <v>130</v>
      </c>
      <c r="C65" s="1"/>
      <c r="D65" s="1"/>
      <c r="E65" s="57" t="s">
        <v>7</v>
      </c>
      <c r="F65" s="1"/>
      <c r="G65" s="1"/>
      <c r="H65" s="48"/>
      <c r="I65" s="1"/>
      <c r="J65" s="48"/>
      <c r="K65" s="1"/>
      <c r="L65" s="1"/>
      <c r="M65" s="12"/>
      <c r="N65" s="2"/>
      <c r="O65" s="2"/>
      <c r="P65" s="2"/>
      <c r="Q65" s="2"/>
    </row>
    <row r="66" thickBot="1">
      <c r="A66" s="9"/>
      <c r="B66" s="58" t="s">
        <v>132</v>
      </c>
      <c r="C66" s="29"/>
      <c r="D66" s="29"/>
      <c r="E66" s="59" t="s">
        <v>1249</v>
      </c>
      <c r="F66" s="29"/>
      <c r="G66" s="29"/>
      <c r="H66" s="60"/>
      <c r="I66" s="29"/>
      <c r="J66" s="60"/>
      <c r="K66" s="29"/>
      <c r="L66" s="29"/>
      <c r="M66" s="12"/>
      <c r="N66" s="2"/>
      <c r="O66" s="2"/>
      <c r="P66" s="2"/>
      <c r="Q66" s="2"/>
    </row>
    <row r="67" thickTop="1">
      <c r="A67" s="9"/>
      <c r="B67" s="49">
        <v>10</v>
      </c>
      <c r="C67" s="50" t="s">
        <v>1207</v>
      </c>
      <c r="D67" s="50" t="s">
        <v>7</v>
      </c>
      <c r="E67" s="50" t="s">
        <v>1208</v>
      </c>
      <c r="F67" s="50" t="s">
        <v>7</v>
      </c>
      <c r="G67" s="51" t="s">
        <v>180</v>
      </c>
      <c r="H67" s="61">
        <v>0.058000000000000003</v>
      </c>
      <c r="I67" s="35">
        <f>ROUND(0,2)</f>
        <v>0</v>
      </c>
      <c r="J67" s="62">
        <f>ROUND(I67*H67,2)</f>
        <v>0</v>
      </c>
      <c r="K67" s="63">
        <v>0.20999999999999999</v>
      </c>
      <c r="L67" s="64">
        <f>IF(ISNUMBER(K67),ROUND(J67*(K67+1),2),0)</f>
        <v>0</v>
      </c>
      <c r="M67" s="12"/>
      <c r="N67" s="2"/>
      <c r="O67" s="2"/>
      <c r="P67" s="2"/>
      <c r="Q67" s="41">
        <f>IF(ISNUMBER(K67),IF(H67&gt;0,IF(I67&gt;0,J67,0),0),0)</f>
        <v>0</v>
      </c>
      <c r="R67" s="33">
        <f>IF(ISNUMBER(K67)=FALSE,J67,0)</f>
        <v>0</v>
      </c>
    </row>
    <row r="68">
      <c r="A68" s="9"/>
      <c r="B68" s="56" t="s">
        <v>130</v>
      </c>
      <c r="C68" s="1"/>
      <c r="D68" s="1"/>
      <c r="E68" s="57" t="s">
        <v>7</v>
      </c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 thickBot="1">
      <c r="A69" s="9"/>
      <c r="B69" s="58" t="s">
        <v>132</v>
      </c>
      <c r="C69" s="29"/>
      <c r="D69" s="29"/>
      <c r="E69" s="59" t="s">
        <v>1250</v>
      </c>
      <c r="F69" s="29"/>
      <c r="G69" s="29"/>
      <c r="H69" s="60"/>
      <c r="I69" s="29"/>
      <c r="J69" s="60"/>
      <c r="K69" s="29"/>
      <c r="L69" s="29"/>
      <c r="M69" s="12"/>
      <c r="N69" s="2"/>
      <c r="O69" s="2"/>
      <c r="P69" s="2"/>
      <c r="Q69" s="2"/>
    </row>
    <row r="70" thickTop="1" thickBot="1" ht="25" customHeight="1">
      <c r="A70" s="9"/>
      <c r="B70" s="1"/>
      <c r="C70" s="65">
        <v>2</v>
      </c>
      <c r="D70" s="1"/>
      <c r="E70" s="66" t="s">
        <v>166</v>
      </c>
      <c r="F70" s="1"/>
      <c r="G70" s="67" t="s">
        <v>152</v>
      </c>
      <c r="H70" s="68">
        <f>J61+J64+J67</f>
        <v>0</v>
      </c>
      <c r="I70" s="67" t="s">
        <v>153</v>
      </c>
      <c r="J70" s="69">
        <f>(L70-H70)</f>
        <v>0</v>
      </c>
      <c r="K70" s="67" t="s">
        <v>154</v>
      </c>
      <c r="L70" s="70">
        <f>L61+L64+L67</f>
        <v>0</v>
      </c>
      <c r="M70" s="12"/>
      <c r="N70" s="2"/>
      <c r="O70" s="2"/>
      <c r="P70" s="2"/>
      <c r="Q70" s="41">
        <f>0+Q61+Q64+Q67</f>
        <v>0</v>
      </c>
      <c r="R70" s="33">
        <f>0+R61+R64+R67</f>
        <v>0</v>
      </c>
      <c r="S70" s="71">
        <f>Q70*(1+J70)+R70</f>
        <v>0</v>
      </c>
    </row>
    <row r="71" thickTop="1" thickBot="1" ht="25" customHeight="1">
      <c r="A71" s="9"/>
      <c r="B71" s="72"/>
      <c r="C71" s="72"/>
      <c r="D71" s="72"/>
      <c r="E71" s="73"/>
      <c r="F71" s="72"/>
      <c r="G71" s="74" t="s">
        <v>155</v>
      </c>
      <c r="H71" s="75">
        <f>J61+J64+J67</f>
        <v>0</v>
      </c>
      <c r="I71" s="74" t="s">
        <v>156</v>
      </c>
      <c r="J71" s="76">
        <f>0+J70</f>
        <v>0</v>
      </c>
      <c r="K71" s="74" t="s">
        <v>157</v>
      </c>
      <c r="L71" s="77">
        <f>L61+L64+L67</f>
        <v>0</v>
      </c>
      <c r="M71" s="12"/>
      <c r="N71" s="2"/>
      <c r="O71" s="2"/>
      <c r="P71" s="2"/>
      <c r="Q71" s="2"/>
    </row>
    <row r="72" ht="40" customHeight="1">
      <c r="A72" s="9"/>
      <c r="B72" s="82" t="s">
        <v>730</v>
      </c>
      <c r="C72" s="1"/>
      <c r="D72" s="1"/>
      <c r="E72" s="1"/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>
      <c r="A73" s="9"/>
      <c r="B73" s="49">
        <v>11</v>
      </c>
      <c r="C73" s="50" t="s">
        <v>1214</v>
      </c>
      <c r="D73" s="50" t="s">
        <v>7</v>
      </c>
      <c r="E73" s="50" t="s">
        <v>1215</v>
      </c>
      <c r="F73" s="50" t="s">
        <v>7</v>
      </c>
      <c r="G73" s="51" t="s">
        <v>172</v>
      </c>
      <c r="H73" s="52">
        <v>1.0800000000000001</v>
      </c>
      <c r="I73" s="24">
        <f>ROUND(0,2)</f>
        <v>0</v>
      </c>
      <c r="J73" s="53">
        <f>ROUND(I73*H73,2)</f>
        <v>0</v>
      </c>
      <c r="K73" s="54">
        <v>0.20999999999999999</v>
      </c>
      <c r="L73" s="55">
        <f>IF(ISNUMBER(K73),ROUND(J73*(K73+1),2),0)</f>
        <v>0</v>
      </c>
      <c r="M73" s="12"/>
      <c r="N73" s="2"/>
      <c r="O73" s="2"/>
      <c r="P73" s="2"/>
      <c r="Q73" s="41">
        <f>IF(ISNUMBER(K73),IF(H73&gt;0,IF(I73&gt;0,J73,0),0),0)</f>
        <v>0</v>
      </c>
      <c r="R73" s="33">
        <f>IF(ISNUMBER(K73)=FALSE,J73,0)</f>
        <v>0</v>
      </c>
    </row>
    <row r="74">
      <c r="A74" s="9"/>
      <c r="B74" s="56" t="s">
        <v>130</v>
      </c>
      <c r="C74" s="1"/>
      <c r="D74" s="1"/>
      <c r="E74" s="57" t="s">
        <v>1216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 thickBot="1">
      <c r="A75" s="9"/>
      <c r="B75" s="58" t="s">
        <v>132</v>
      </c>
      <c r="C75" s="29"/>
      <c r="D75" s="29"/>
      <c r="E75" s="59" t="s">
        <v>1251</v>
      </c>
      <c r="F75" s="29"/>
      <c r="G75" s="29"/>
      <c r="H75" s="60"/>
      <c r="I75" s="29"/>
      <c r="J75" s="60"/>
      <c r="K75" s="29"/>
      <c r="L75" s="29"/>
      <c r="M75" s="12"/>
      <c r="N75" s="2"/>
      <c r="O75" s="2"/>
      <c r="P75" s="2"/>
      <c r="Q75" s="2"/>
    </row>
    <row r="76" thickTop="1" thickBot="1" ht="25" customHeight="1">
      <c r="A76" s="9"/>
      <c r="B76" s="1"/>
      <c r="C76" s="65">
        <v>3</v>
      </c>
      <c r="D76" s="1"/>
      <c r="E76" s="66" t="s">
        <v>687</v>
      </c>
      <c r="F76" s="1"/>
      <c r="G76" s="67" t="s">
        <v>152</v>
      </c>
      <c r="H76" s="68">
        <f>0+J73</f>
        <v>0</v>
      </c>
      <c r="I76" s="67" t="s">
        <v>153</v>
      </c>
      <c r="J76" s="69">
        <f>(L76-H76)</f>
        <v>0</v>
      </c>
      <c r="K76" s="67" t="s">
        <v>154</v>
      </c>
      <c r="L76" s="70">
        <f>0+L73</f>
        <v>0</v>
      </c>
      <c r="M76" s="12"/>
      <c r="N76" s="2"/>
      <c r="O76" s="2"/>
      <c r="P76" s="2"/>
      <c r="Q76" s="41">
        <f>0+Q73</f>
        <v>0</v>
      </c>
      <c r="R76" s="33">
        <f>0+R73</f>
        <v>0</v>
      </c>
      <c r="S76" s="71">
        <f>Q76*(1+J76)+R76</f>
        <v>0</v>
      </c>
    </row>
    <row r="77" thickTop="1" thickBot="1" ht="25" customHeight="1">
      <c r="A77" s="9"/>
      <c r="B77" s="72"/>
      <c r="C77" s="72"/>
      <c r="D77" s="72"/>
      <c r="E77" s="73"/>
      <c r="F77" s="72"/>
      <c r="G77" s="74" t="s">
        <v>155</v>
      </c>
      <c r="H77" s="75">
        <f>0+J73</f>
        <v>0</v>
      </c>
      <c r="I77" s="74" t="s">
        <v>156</v>
      </c>
      <c r="J77" s="76">
        <f>0+J76</f>
        <v>0</v>
      </c>
      <c r="K77" s="74" t="s">
        <v>157</v>
      </c>
      <c r="L77" s="77">
        <f>0+L73</f>
        <v>0</v>
      </c>
      <c r="M77" s="12"/>
      <c r="N77" s="2"/>
      <c r="O77" s="2"/>
      <c r="P77" s="2"/>
      <c r="Q77" s="2"/>
    </row>
    <row r="78" ht="40" customHeight="1">
      <c r="A78" s="9"/>
      <c r="B78" s="82" t="s">
        <v>621</v>
      </c>
      <c r="C78" s="1"/>
      <c r="D78" s="1"/>
      <c r="E78" s="1"/>
      <c r="F78" s="1"/>
      <c r="G78" s="1"/>
      <c r="H78" s="48"/>
      <c r="I78" s="1"/>
      <c r="J78" s="48"/>
      <c r="K78" s="1"/>
      <c r="L78" s="1"/>
      <c r="M78" s="12"/>
      <c r="N78" s="2"/>
      <c r="O78" s="2"/>
      <c r="P78" s="2"/>
      <c r="Q78" s="2"/>
    </row>
    <row r="79">
      <c r="A79" s="9"/>
      <c r="B79" s="49">
        <v>12</v>
      </c>
      <c r="C79" s="50" t="s">
        <v>1218</v>
      </c>
      <c r="D79" s="50" t="s">
        <v>7</v>
      </c>
      <c r="E79" s="50" t="s">
        <v>1219</v>
      </c>
      <c r="F79" s="50" t="s">
        <v>7</v>
      </c>
      <c r="G79" s="51" t="s">
        <v>172</v>
      </c>
      <c r="H79" s="52">
        <v>0.158</v>
      </c>
      <c r="I79" s="24">
        <f>ROUND(0,2)</f>
        <v>0</v>
      </c>
      <c r="J79" s="53">
        <f>ROUND(I79*H79,2)</f>
        <v>0</v>
      </c>
      <c r="K79" s="54">
        <v>0.20999999999999999</v>
      </c>
      <c r="L79" s="55">
        <f>IF(ISNUMBER(K79),ROUND(J79*(K79+1),2),0)</f>
        <v>0</v>
      </c>
      <c r="M79" s="12"/>
      <c r="N79" s="2"/>
      <c r="O79" s="2"/>
      <c r="P79" s="2"/>
      <c r="Q79" s="41">
        <f>IF(ISNUMBER(K79),IF(H79&gt;0,IF(I79&gt;0,J79,0),0),0)</f>
        <v>0</v>
      </c>
      <c r="R79" s="33">
        <f>IF(ISNUMBER(K79)=FALSE,J79,0)</f>
        <v>0</v>
      </c>
    </row>
    <row r="80">
      <c r="A80" s="9"/>
      <c r="B80" s="56" t="s">
        <v>130</v>
      </c>
      <c r="C80" s="1"/>
      <c r="D80" s="1"/>
      <c r="E80" s="57" t="s">
        <v>7</v>
      </c>
      <c r="F80" s="1"/>
      <c r="G80" s="1"/>
      <c r="H80" s="48"/>
      <c r="I80" s="1"/>
      <c r="J80" s="48"/>
      <c r="K80" s="1"/>
      <c r="L80" s="1"/>
      <c r="M80" s="12"/>
      <c r="N80" s="2"/>
      <c r="O80" s="2"/>
      <c r="P80" s="2"/>
      <c r="Q80" s="2"/>
    </row>
    <row r="81" thickBot="1">
      <c r="A81" s="9"/>
      <c r="B81" s="58" t="s">
        <v>132</v>
      </c>
      <c r="C81" s="29"/>
      <c r="D81" s="29"/>
      <c r="E81" s="59" t="s">
        <v>1252</v>
      </c>
      <c r="F81" s="29"/>
      <c r="G81" s="29"/>
      <c r="H81" s="60"/>
      <c r="I81" s="29"/>
      <c r="J81" s="60"/>
      <c r="K81" s="29"/>
      <c r="L81" s="29"/>
      <c r="M81" s="12"/>
      <c r="N81" s="2"/>
      <c r="O81" s="2"/>
      <c r="P81" s="2"/>
      <c r="Q81" s="2"/>
    </row>
    <row r="82" thickTop="1">
      <c r="A82" s="9"/>
      <c r="B82" s="49">
        <v>13</v>
      </c>
      <c r="C82" s="50" t="s">
        <v>742</v>
      </c>
      <c r="D82" s="50" t="s">
        <v>7</v>
      </c>
      <c r="E82" s="50" t="s">
        <v>743</v>
      </c>
      <c r="F82" s="50" t="s">
        <v>7</v>
      </c>
      <c r="G82" s="51" t="s">
        <v>172</v>
      </c>
      <c r="H82" s="61">
        <v>1.6299999999999999</v>
      </c>
      <c r="I82" s="35">
        <f>ROUND(0,2)</f>
        <v>0</v>
      </c>
      <c r="J82" s="62">
        <f>ROUND(I82*H82,2)</f>
        <v>0</v>
      </c>
      <c r="K82" s="63">
        <v>0.20999999999999999</v>
      </c>
      <c r="L82" s="64">
        <f>IF(ISNUMBER(K82),ROUND(J82*(K82+1),2),0)</f>
        <v>0</v>
      </c>
      <c r="M82" s="12"/>
      <c r="N82" s="2"/>
      <c r="O82" s="2"/>
      <c r="P82" s="2"/>
      <c r="Q82" s="41">
        <f>IF(ISNUMBER(K82),IF(H82&gt;0,IF(I82&gt;0,J82,0),0),0)</f>
        <v>0</v>
      </c>
      <c r="R82" s="33">
        <f>IF(ISNUMBER(K82)=FALSE,J82,0)</f>
        <v>0</v>
      </c>
    </row>
    <row r="83">
      <c r="A83" s="9"/>
      <c r="B83" s="56" t="s">
        <v>130</v>
      </c>
      <c r="C83" s="1"/>
      <c r="D83" s="1"/>
      <c r="E83" s="57" t="s">
        <v>7</v>
      </c>
      <c r="F83" s="1"/>
      <c r="G83" s="1"/>
      <c r="H83" s="48"/>
      <c r="I83" s="1"/>
      <c r="J83" s="48"/>
      <c r="K83" s="1"/>
      <c r="L83" s="1"/>
      <c r="M83" s="12"/>
      <c r="N83" s="2"/>
      <c r="O83" s="2"/>
      <c r="P83" s="2"/>
      <c r="Q83" s="2"/>
    </row>
    <row r="84" thickBot="1">
      <c r="A84" s="9"/>
      <c r="B84" s="58" t="s">
        <v>132</v>
      </c>
      <c r="C84" s="29"/>
      <c r="D84" s="29"/>
      <c r="E84" s="59" t="s">
        <v>1253</v>
      </c>
      <c r="F84" s="29"/>
      <c r="G84" s="29"/>
      <c r="H84" s="60"/>
      <c r="I84" s="29"/>
      <c r="J84" s="60"/>
      <c r="K84" s="29"/>
      <c r="L84" s="29"/>
      <c r="M84" s="12"/>
      <c r="N84" s="2"/>
      <c r="O84" s="2"/>
      <c r="P84" s="2"/>
      <c r="Q84" s="2"/>
    </row>
    <row r="85" thickTop="1" thickBot="1" ht="25" customHeight="1">
      <c r="A85" s="9"/>
      <c r="B85" s="1"/>
      <c r="C85" s="65">
        <v>4</v>
      </c>
      <c r="D85" s="1"/>
      <c r="E85" s="66" t="s">
        <v>602</v>
      </c>
      <c r="F85" s="1"/>
      <c r="G85" s="67" t="s">
        <v>152</v>
      </c>
      <c r="H85" s="68">
        <f>J79+J82</f>
        <v>0</v>
      </c>
      <c r="I85" s="67" t="s">
        <v>153</v>
      </c>
      <c r="J85" s="69">
        <f>(L85-H85)</f>
        <v>0</v>
      </c>
      <c r="K85" s="67" t="s">
        <v>154</v>
      </c>
      <c r="L85" s="70">
        <f>L79+L82</f>
        <v>0</v>
      </c>
      <c r="M85" s="12"/>
      <c r="N85" s="2"/>
      <c r="O85" s="2"/>
      <c r="P85" s="2"/>
      <c r="Q85" s="41">
        <f>0+Q79+Q82</f>
        <v>0</v>
      </c>
      <c r="R85" s="33">
        <f>0+R79+R82</f>
        <v>0</v>
      </c>
      <c r="S85" s="71">
        <f>Q85*(1+J85)+R85</f>
        <v>0</v>
      </c>
    </row>
    <row r="86" thickTop="1" thickBot="1" ht="25" customHeight="1">
      <c r="A86" s="9"/>
      <c r="B86" s="72"/>
      <c r="C86" s="72"/>
      <c r="D86" s="72"/>
      <c r="E86" s="73"/>
      <c r="F86" s="72"/>
      <c r="G86" s="74" t="s">
        <v>155</v>
      </c>
      <c r="H86" s="75">
        <f>J79+J82</f>
        <v>0</v>
      </c>
      <c r="I86" s="74" t="s">
        <v>156</v>
      </c>
      <c r="J86" s="76">
        <f>0+J85</f>
        <v>0</v>
      </c>
      <c r="K86" s="74" t="s">
        <v>157</v>
      </c>
      <c r="L86" s="77">
        <f>L79+L82</f>
        <v>0</v>
      </c>
      <c r="M86" s="12"/>
      <c r="N86" s="2"/>
      <c r="O86" s="2"/>
      <c r="P86" s="2"/>
      <c r="Q86" s="2"/>
    </row>
    <row r="87" ht="40" customHeight="1">
      <c r="A87" s="9"/>
      <c r="B87" s="82" t="s">
        <v>297</v>
      </c>
      <c r="C87" s="1"/>
      <c r="D87" s="1"/>
      <c r="E87" s="1"/>
      <c r="F87" s="1"/>
      <c r="G87" s="1"/>
      <c r="H87" s="48"/>
      <c r="I87" s="1"/>
      <c r="J87" s="48"/>
      <c r="K87" s="1"/>
      <c r="L87" s="1"/>
      <c r="M87" s="12"/>
      <c r="N87" s="2"/>
      <c r="O87" s="2"/>
      <c r="P87" s="2"/>
      <c r="Q87" s="2"/>
    </row>
    <row r="88">
      <c r="A88" s="9"/>
      <c r="B88" s="49">
        <v>14</v>
      </c>
      <c r="C88" s="50" t="s">
        <v>1254</v>
      </c>
      <c r="D88" s="50" t="s">
        <v>7</v>
      </c>
      <c r="E88" s="50" t="s">
        <v>1255</v>
      </c>
      <c r="F88" s="50" t="s">
        <v>7</v>
      </c>
      <c r="G88" s="51" t="s">
        <v>200</v>
      </c>
      <c r="H88" s="52">
        <v>6.5</v>
      </c>
      <c r="I88" s="24">
        <f>ROUND(0,2)</f>
        <v>0</v>
      </c>
      <c r="J88" s="53">
        <f>ROUND(I88*H88,2)</f>
        <v>0</v>
      </c>
      <c r="K88" s="54">
        <v>0.20999999999999999</v>
      </c>
      <c r="L88" s="55">
        <f>IF(ISNUMBER(K88),ROUND(J88*(K88+1),2),0)</f>
        <v>0</v>
      </c>
      <c r="M88" s="12"/>
      <c r="N88" s="2"/>
      <c r="O88" s="2"/>
      <c r="P88" s="2"/>
      <c r="Q88" s="41">
        <f>IF(ISNUMBER(K88),IF(H88&gt;0,IF(I88&gt;0,J88,0),0),0)</f>
        <v>0</v>
      </c>
      <c r="R88" s="33">
        <f>IF(ISNUMBER(K88)=FALSE,J88,0)</f>
        <v>0</v>
      </c>
    </row>
    <row r="89">
      <c r="A89" s="9"/>
      <c r="B89" s="56" t="s">
        <v>130</v>
      </c>
      <c r="C89" s="1"/>
      <c r="D89" s="1"/>
      <c r="E89" s="57" t="s">
        <v>7</v>
      </c>
      <c r="F89" s="1"/>
      <c r="G89" s="1"/>
      <c r="H89" s="48"/>
      <c r="I89" s="1"/>
      <c r="J89" s="48"/>
      <c r="K89" s="1"/>
      <c r="L89" s="1"/>
      <c r="M89" s="12"/>
      <c r="N89" s="2"/>
      <c r="O89" s="2"/>
      <c r="P89" s="2"/>
      <c r="Q89" s="2"/>
    </row>
    <row r="90" thickBot="1">
      <c r="A90" s="9"/>
      <c r="B90" s="58" t="s">
        <v>132</v>
      </c>
      <c r="C90" s="29"/>
      <c r="D90" s="29"/>
      <c r="E90" s="59" t="s">
        <v>1256</v>
      </c>
      <c r="F90" s="29"/>
      <c r="G90" s="29"/>
      <c r="H90" s="60"/>
      <c r="I90" s="29"/>
      <c r="J90" s="60"/>
      <c r="K90" s="29"/>
      <c r="L90" s="29"/>
      <c r="M90" s="12"/>
      <c r="N90" s="2"/>
      <c r="O90" s="2"/>
      <c r="P90" s="2"/>
      <c r="Q90" s="2"/>
    </row>
    <row r="91" thickTop="1" thickBot="1" ht="25" customHeight="1">
      <c r="A91" s="9"/>
      <c r="B91" s="1"/>
      <c r="C91" s="65">
        <v>5</v>
      </c>
      <c r="D91" s="1"/>
      <c r="E91" s="66" t="s">
        <v>167</v>
      </c>
      <c r="F91" s="1"/>
      <c r="G91" s="67" t="s">
        <v>152</v>
      </c>
      <c r="H91" s="68">
        <f>0+J88</f>
        <v>0</v>
      </c>
      <c r="I91" s="67" t="s">
        <v>153</v>
      </c>
      <c r="J91" s="69">
        <f>(L91-H91)</f>
        <v>0</v>
      </c>
      <c r="K91" s="67" t="s">
        <v>154</v>
      </c>
      <c r="L91" s="70">
        <f>0+L88</f>
        <v>0</v>
      </c>
      <c r="M91" s="12"/>
      <c r="N91" s="2"/>
      <c r="O91" s="2"/>
      <c r="P91" s="2"/>
      <c r="Q91" s="41">
        <f>0+Q88</f>
        <v>0</v>
      </c>
      <c r="R91" s="33">
        <f>0+R88</f>
        <v>0</v>
      </c>
      <c r="S91" s="71">
        <f>Q91*(1+J91)+R91</f>
        <v>0</v>
      </c>
    </row>
    <row r="92" thickTop="1" thickBot="1" ht="25" customHeight="1">
      <c r="A92" s="9"/>
      <c r="B92" s="72"/>
      <c r="C92" s="72"/>
      <c r="D92" s="72"/>
      <c r="E92" s="73"/>
      <c r="F92" s="72"/>
      <c r="G92" s="74" t="s">
        <v>155</v>
      </c>
      <c r="H92" s="75">
        <f>0+J88</f>
        <v>0</v>
      </c>
      <c r="I92" s="74" t="s">
        <v>156</v>
      </c>
      <c r="J92" s="76">
        <f>0+J91</f>
        <v>0</v>
      </c>
      <c r="K92" s="74" t="s">
        <v>157</v>
      </c>
      <c r="L92" s="77">
        <f>0+L88</f>
        <v>0</v>
      </c>
      <c r="M92" s="12"/>
      <c r="N92" s="2"/>
      <c r="O92" s="2"/>
      <c r="P92" s="2"/>
      <c r="Q92" s="2"/>
    </row>
    <row r="93" ht="40" customHeight="1">
      <c r="A93" s="9"/>
      <c r="B93" s="82" t="s">
        <v>752</v>
      </c>
      <c r="C93" s="1"/>
      <c r="D93" s="1"/>
      <c r="E93" s="1"/>
      <c r="F93" s="1"/>
      <c r="G93" s="1"/>
      <c r="H93" s="48"/>
      <c r="I93" s="1"/>
      <c r="J93" s="48"/>
      <c r="K93" s="1"/>
      <c r="L93" s="1"/>
      <c r="M93" s="12"/>
      <c r="N93" s="2"/>
      <c r="O93" s="2"/>
      <c r="P93" s="2"/>
      <c r="Q93" s="2"/>
    </row>
    <row r="94">
      <c r="A94" s="9"/>
      <c r="B94" s="49">
        <v>15</v>
      </c>
      <c r="C94" s="50" t="s">
        <v>1222</v>
      </c>
      <c r="D94" s="50" t="s">
        <v>7</v>
      </c>
      <c r="E94" s="50" t="s">
        <v>1223</v>
      </c>
      <c r="F94" s="50" t="s">
        <v>7</v>
      </c>
      <c r="G94" s="51" t="s">
        <v>200</v>
      </c>
      <c r="H94" s="52">
        <v>3.6000000000000001</v>
      </c>
      <c r="I94" s="24">
        <f>ROUND(0,2)</f>
        <v>0</v>
      </c>
      <c r="J94" s="53">
        <f>ROUND(I94*H94,2)</f>
        <v>0</v>
      </c>
      <c r="K94" s="54">
        <v>0.20999999999999999</v>
      </c>
      <c r="L94" s="55">
        <f>IF(ISNUMBER(K94),ROUND(J94*(K94+1),2),0)</f>
        <v>0</v>
      </c>
      <c r="M94" s="12"/>
      <c r="N94" s="2"/>
      <c r="O94" s="2"/>
      <c r="P94" s="2"/>
      <c r="Q94" s="41">
        <f>IF(ISNUMBER(K94),IF(H94&gt;0,IF(I94&gt;0,J94,0),0),0)</f>
        <v>0</v>
      </c>
      <c r="R94" s="33">
        <f>IF(ISNUMBER(K94)=FALSE,J94,0)</f>
        <v>0</v>
      </c>
    </row>
    <row r="95">
      <c r="A95" s="9"/>
      <c r="B95" s="56" t="s">
        <v>130</v>
      </c>
      <c r="C95" s="1"/>
      <c r="D95" s="1"/>
      <c r="E95" s="57" t="s">
        <v>1224</v>
      </c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 thickBot="1">
      <c r="A96" s="9"/>
      <c r="B96" s="58" t="s">
        <v>132</v>
      </c>
      <c r="C96" s="29"/>
      <c r="D96" s="29"/>
      <c r="E96" s="59" t="s">
        <v>1248</v>
      </c>
      <c r="F96" s="29"/>
      <c r="G96" s="29"/>
      <c r="H96" s="60"/>
      <c r="I96" s="29"/>
      <c r="J96" s="60"/>
      <c r="K96" s="29"/>
      <c r="L96" s="29"/>
      <c r="M96" s="12"/>
      <c r="N96" s="2"/>
      <c r="O96" s="2"/>
      <c r="P96" s="2"/>
      <c r="Q96" s="2"/>
    </row>
    <row r="97" thickTop="1">
      <c r="A97" s="9"/>
      <c r="B97" s="49">
        <v>16</v>
      </c>
      <c r="C97" s="50" t="s">
        <v>1257</v>
      </c>
      <c r="D97" s="50" t="s">
        <v>7</v>
      </c>
      <c r="E97" s="50" t="s">
        <v>1258</v>
      </c>
      <c r="F97" s="50" t="s">
        <v>7</v>
      </c>
      <c r="G97" s="51" t="s">
        <v>200</v>
      </c>
      <c r="H97" s="61">
        <v>5.8300000000000001</v>
      </c>
      <c r="I97" s="35">
        <f>ROUND(0,2)</f>
        <v>0</v>
      </c>
      <c r="J97" s="62">
        <f>ROUND(I97*H97,2)</f>
        <v>0</v>
      </c>
      <c r="K97" s="63">
        <v>0.20999999999999999</v>
      </c>
      <c r="L97" s="64">
        <f>IF(ISNUMBER(K97),ROUND(J97*(K97+1),2),0)</f>
        <v>0</v>
      </c>
      <c r="M97" s="12"/>
      <c r="N97" s="2"/>
      <c r="O97" s="2"/>
      <c r="P97" s="2"/>
      <c r="Q97" s="41">
        <f>IF(ISNUMBER(K97),IF(H97&gt;0,IF(I97&gt;0,J97,0),0),0)</f>
        <v>0</v>
      </c>
      <c r="R97" s="33">
        <f>IF(ISNUMBER(K97)=FALSE,J97,0)</f>
        <v>0</v>
      </c>
    </row>
    <row r="98">
      <c r="A98" s="9"/>
      <c r="B98" s="56" t="s">
        <v>130</v>
      </c>
      <c r="C98" s="1"/>
      <c r="D98" s="1"/>
      <c r="E98" s="57" t="s">
        <v>1259</v>
      </c>
      <c r="F98" s="1"/>
      <c r="G98" s="1"/>
      <c r="H98" s="48"/>
      <c r="I98" s="1"/>
      <c r="J98" s="48"/>
      <c r="K98" s="1"/>
      <c r="L98" s="1"/>
      <c r="M98" s="12"/>
      <c r="N98" s="2"/>
      <c r="O98" s="2"/>
      <c r="P98" s="2"/>
      <c r="Q98" s="2"/>
    </row>
    <row r="99" thickBot="1">
      <c r="A99" s="9"/>
      <c r="B99" s="58" t="s">
        <v>132</v>
      </c>
      <c r="C99" s="29"/>
      <c r="D99" s="29"/>
      <c r="E99" s="59" t="s">
        <v>1260</v>
      </c>
      <c r="F99" s="29"/>
      <c r="G99" s="29"/>
      <c r="H99" s="60"/>
      <c r="I99" s="29"/>
      <c r="J99" s="60"/>
      <c r="K99" s="29"/>
      <c r="L99" s="29"/>
      <c r="M99" s="12"/>
      <c r="N99" s="2"/>
      <c r="O99" s="2"/>
      <c r="P99" s="2"/>
      <c r="Q99" s="2"/>
    </row>
    <row r="100" thickTop="1" thickBot="1" ht="25" customHeight="1">
      <c r="A100" s="9"/>
      <c r="B100" s="1"/>
      <c r="C100" s="65">
        <v>7</v>
      </c>
      <c r="D100" s="1"/>
      <c r="E100" s="66" t="s">
        <v>688</v>
      </c>
      <c r="F100" s="1"/>
      <c r="G100" s="67" t="s">
        <v>152</v>
      </c>
      <c r="H100" s="68">
        <f>J94+J97</f>
        <v>0</v>
      </c>
      <c r="I100" s="67" t="s">
        <v>153</v>
      </c>
      <c r="J100" s="69">
        <f>(L100-H100)</f>
        <v>0</v>
      </c>
      <c r="K100" s="67" t="s">
        <v>154</v>
      </c>
      <c r="L100" s="70">
        <f>L94+L97</f>
        <v>0</v>
      </c>
      <c r="M100" s="12"/>
      <c r="N100" s="2"/>
      <c r="O100" s="2"/>
      <c r="P100" s="2"/>
      <c r="Q100" s="41">
        <f>0+Q94+Q97</f>
        <v>0</v>
      </c>
      <c r="R100" s="33">
        <f>0+R94+R97</f>
        <v>0</v>
      </c>
      <c r="S100" s="71">
        <f>Q100*(1+J100)+R100</f>
        <v>0</v>
      </c>
    </row>
    <row r="101" thickTop="1" thickBot="1" ht="25" customHeight="1">
      <c r="A101" s="9"/>
      <c r="B101" s="72"/>
      <c r="C101" s="72"/>
      <c r="D101" s="72"/>
      <c r="E101" s="73"/>
      <c r="F101" s="72"/>
      <c r="G101" s="74" t="s">
        <v>155</v>
      </c>
      <c r="H101" s="75">
        <f>J94+J97</f>
        <v>0</v>
      </c>
      <c r="I101" s="74" t="s">
        <v>156</v>
      </c>
      <c r="J101" s="76">
        <f>0+J100</f>
        <v>0</v>
      </c>
      <c r="K101" s="74" t="s">
        <v>157</v>
      </c>
      <c r="L101" s="77">
        <f>L94+L97</f>
        <v>0</v>
      </c>
      <c r="M101" s="12"/>
      <c r="N101" s="2"/>
      <c r="O101" s="2"/>
      <c r="P101" s="2"/>
      <c r="Q101" s="2"/>
    </row>
    <row r="102" ht="40" customHeight="1">
      <c r="A102" s="9"/>
      <c r="B102" s="82" t="s">
        <v>336</v>
      </c>
      <c r="C102" s="1"/>
      <c r="D102" s="1"/>
      <c r="E102" s="1"/>
      <c r="F102" s="1"/>
      <c r="G102" s="1"/>
      <c r="H102" s="48"/>
      <c r="I102" s="1"/>
      <c r="J102" s="48"/>
      <c r="K102" s="1"/>
      <c r="L102" s="1"/>
      <c r="M102" s="12"/>
      <c r="N102" s="2"/>
      <c r="O102" s="2"/>
      <c r="P102" s="2"/>
      <c r="Q102" s="2"/>
    </row>
    <row r="103">
      <c r="A103" s="9"/>
      <c r="B103" s="49">
        <v>17</v>
      </c>
      <c r="C103" s="50" t="s">
        <v>1228</v>
      </c>
      <c r="D103" s="50" t="s">
        <v>7</v>
      </c>
      <c r="E103" s="50" t="s">
        <v>1229</v>
      </c>
      <c r="F103" s="50" t="s">
        <v>7</v>
      </c>
      <c r="G103" s="51" t="s">
        <v>227</v>
      </c>
      <c r="H103" s="52">
        <v>4.5</v>
      </c>
      <c r="I103" s="24">
        <f>ROUND(0,2)</f>
        <v>0</v>
      </c>
      <c r="J103" s="53">
        <f>ROUND(I103*H103,2)</f>
        <v>0</v>
      </c>
      <c r="K103" s="54">
        <v>0.20999999999999999</v>
      </c>
      <c r="L103" s="55">
        <f>IF(ISNUMBER(K103),ROUND(J103*(K103+1),2),0)</f>
        <v>0</v>
      </c>
      <c r="M103" s="12"/>
      <c r="N103" s="2"/>
      <c r="O103" s="2"/>
      <c r="P103" s="2"/>
      <c r="Q103" s="41">
        <f>IF(ISNUMBER(K103),IF(H103&gt;0,IF(I103&gt;0,J103,0),0),0)</f>
        <v>0</v>
      </c>
      <c r="R103" s="33">
        <f>IF(ISNUMBER(K103)=FALSE,J103,0)</f>
        <v>0</v>
      </c>
    </row>
    <row r="104">
      <c r="A104" s="9"/>
      <c r="B104" s="56" t="s">
        <v>130</v>
      </c>
      <c r="C104" s="1"/>
      <c r="D104" s="1"/>
      <c r="E104" s="57" t="s">
        <v>7</v>
      </c>
      <c r="F104" s="1"/>
      <c r="G104" s="1"/>
      <c r="H104" s="48"/>
      <c r="I104" s="1"/>
      <c r="J104" s="48"/>
      <c r="K104" s="1"/>
      <c r="L104" s="1"/>
      <c r="M104" s="12"/>
      <c r="N104" s="2"/>
      <c r="O104" s="2"/>
      <c r="P104" s="2"/>
      <c r="Q104" s="2"/>
    </row>
    <row r="105" thickBot="1">
      <c r="A105" s="9"/>
      <c r="B105" s="58" t="s">
        <v>132</v>
      </c>
      <c r="C105" s="29"/>
      <c r="D105" s="29"/>
      <c r="E105" s="59" t="s">
        <v>1261</v>
      </c>
      <c r="F105" s="29"/>
      <c r="G105" s="29"/>
      <c r="H105" s="60"/>
      <c r="I105" s="29"/>
      <c r="J105" s="60"/>
      <c r="K105" s="29"/>
      <c r="L105" s="29"/>
      <c r="M105" s="12"/>
      <c r="N105" s="2"/>
      <c r="O105" s="2"/>
      <c r="P105" s="2"/>
      <c r="Q105" s="2"/>
    </row>
    <row r="106" thickTop="1" thickBot="1" ht="25" customHeight="1">
      <c r="A106" s="9"/>
      <c r="B106" s="1"/>
      <c r="C106" s="65">
        <v>8</v>
      </c>
      <c r="D106" s="1"/>
      <c r="E106" s="66" t="s">
        <v>168</v>
      </c>
      <c r="F106" s="1"/>
      <c r="G106" s="67" t="s">
        <v>152</v>
      </c>
      <c r="H106" s="68">
        <f>0+J103</f>
        <v>0</v>
      </c>
      <c r="I106" s="67" t="s">
        <v>153</v>
      </c>
      <c r="J106" s="69">
        <f>(L106-H106)</f>
        <v>0</v>
      </c>
      <c r="K106" s="67" t="s">
        <v>154</v>
      </c>
      <c r="L106" s="70">
        <f>0+L103</f>
        <v>0</v>
      </c>
      <c r="M106" s="12"/>
      <c r="N106" s="2"/>
      <c r="O106" s="2"/>
      <c r="P106" s="2"/>
      <c r="Q106" s="41">
        <f>0+Q103</f>
        <v>0</v>
      </c>
      <c r="R106" s="33">
        <f>0+R103</f>
        <v>0</v>
      </c>
      <c r="S106" s="71">
        <f>Q106*(1+J106)+R106</f>
        <v>0</v>
      </c>
    </row>
    <row r="107" thickTop="1" thickBot="1" ht="25" customHeight="1">
      <c r="A107" s="9"/>
      <c r="B107" s="72"/>
      <c r="C107" s="72"/>
      <c r="D107" s="72"/>
      <c r="E107" s="73"/>
      <c r="F107" s="72"/>
      <c r="G107" s="74" t="s">
        <v>155</v>
      </c>
      <c r="H107" s="75">
        <f>0+J103</f>
        <v>0</v>
      </c>
      <c r="I107" s="74" t="s">
        <v>156</v>
      </c>
      <c r="J107" s="76">
        <f>0+J106</f>
        <v>0</v>
      </c>
      <c r="K107" s="74" t="s">
        <v>157</v>
      </c>
      <c r="L107" s="77">
        <f>0+L103</f>
        <v>0</v>
      </c>
      <c r="M107" s="12"/>
      <c r="N107" s="2"/>
      <c r="O107" s="2"/>
      <c r="P107" s="2"/>
      <c r="Q107" s="2"/>
    </row>
    <row r="108" ht="40" customHeight="1">
      <c r="A108" s="9"/>
      <c r="B108" s="82" t="s">
        <v>346</v>
      </c>
      <c r="C108" s="1"/>
      <c r="D108" s="1"/>
      <c r="E108" s="1"/>
      <c r="F108" s="1"/>
      <c r="G108" s="1"/>
      <c r="H108" s="48"/>
      <c r="I108" s="1"/>
      <c r="J108" s="48"/>
      <c r="K108" s="1"/>
      <c r="L108" s="1"/>
      <c r="M108" s="12"/>
      <c r="N108" s="2"/>
      <c r="O108" s="2"/>
      <c r="P108" s="2"/>
      <c r="Q108" s="2"/>
    </row>
    <row r="109">
      <c r="A109" s="9"/>
      <c r="B109" s="49">
        <v>18</v>
      </c>
      <c r="C109" s="50" t="s">
        <v>1231</v>
      </c>
      <c r="D109" s="50" t="s">
        <v>7</v>
      </c>
      <c r="E109" s="50" t="s">
        <v>1232</v>
      </c>
      <c r="F109" s="50" t="s">
        <v>7</v>
      </c>
      <c r="G109" s="51" t="s">
        <v>172</v>
      </c>
      <c r="H109" s="52">
        <v>3.2400000000000002</v>
      </c>
      <c r="I109" s="24">
        <f>ROUND(0,2)</f>
        <v>0</v>
      </c>
      <c r="J109" s="53">
        <f>ROUND(I109*H109,2)</f>
        <v>0</v>
      </c>
      <c r="K109" s="54">
        <v>0.20999999999999999</v>
      </c>
      <c r="L109" s="55">
        <f>IF(ISNUMBER(K109),ROUND(J109*(K109+1),2),0)</f>
        <v>0</v>
      </c>
      <c r="M109" s="12"/>
      <c r="N109" s="2"/>
      <c r="O109" s="2"/>
      <c r="P109" s="2"/>
      <c r="Q109" s="41">
        <f>IF(ISNUMBER(K109),IF(H109&gt;0,IF(I109&gt;0,J109,0),0),0)</f>
        <v>0</v>
      </c>
      <c r="R109" s="33">
        <f>IF(ISNUMBER(K109)=FALSE,J109,0)</f>
        <v>0</v>
      </c>
    </row>
    <row r="110">
      <c r="A110" s="9"/>
      <c r="B110" s="56" t="s">
        <v>130</v>
      </c>
      <c r="C110" s="1"/>
      <c r="D110" s="1"/>
      <c r="E110" s="57" t="s">
        <v>7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 thickBot="1">
      <c r="A111" s="9"/>
      <c r="B111" s="58" t="s">
        <v>132</v>
      </c>
      <c r="C111" s="29"/>
      <c r="D111" s="29"/>
      <c r="E111" s="59" t="s">
        <v>1262</v>
      </c>
      <c r="F111" s="29"/>
      <c r="G111" s="29"/>
      <c r="H111" s="60"/>
      <c r="I111" s="29"/>
      <c r="J111" s="60"/>
      <c r="K111" s="29"/>
      <c r="L111" s="29"/>
      <c r="M111" s="12"/>
      <c r="N111" s="2"/>
      <c r="O111" s="2"/>
      <c r="P111" s="2"/>
      <c r="Q111" s="2"/>
    </row>
    <row r="112" thickTop="1">
      <c r="A112" s="9"/>
      <c r="B112" s="49">
        <v>19</v>
      </c>
      <c r="C112" s="50" t="s">
        <v>1263</v>
      </c>
      <c r="D112" s="50" t="s">
        <v>7</v>
      </c>
      <c r="E112" s="50" t="s">
        <v>1264</v>
      </c>
      <c r="F112" s="50" t="s">
        <v>7</v>
      </c>
      <c r="G112" s="51" t="s">
        <v>227</v>
      </c>
      <c r="H112" s="61">
        <v>5</v>
      </c>
      <c r="I112" s="35">
        <f>ROUND(0,2)</f>
        <v>0</v>
      </c>
      <c r="J112" s="62">
        <f>ROUND(I112*H112,2)</f>
        <v>0</v>
      </c>
      <c r="K112" s="63">
        <v>0.20999999999999999</v>
      </c>
      <c r="L112" s="64">
        <f>IF(ISNUMBER(K112),ROUND(J112*(K112+1),2),0)</f>
        <v>0</v>
      </c>
      <c r="M112" s="12"/>
      <c r="N112" s="2"/>
      <c r="O112" s="2"/>
      <c r="P112" s="2"/>
      <c r="Q112" s="41">
        <f>IF(ISNUMBER(K112),IF(H112&gt;0,IF(I112&gt;0,J112,0),0),0)</f>
        <v>0</v>
      </c>
      <c r="R112" s="33">
        <f>IF(ISNUMBER(K112)=FALSE,J112,0)</f>
        <v>0</v>
      </c>
    </row>
    <row r="113">
      <c r="A113" s="9"/>
      <c r="B113" s="56" t="s">
        <v>130</v>
      </c>
      <c r="C113" s="1"/>
      <c r="D113" s="1"/>
      <c r="E113" s="57" t="s">
        <v>1265</v>
      </c>
      <c r="F113" s="1"/>
      <c r="G113" s="1"/>
      <c r="H113" s="48"/>
      <c r="I113" s="1"/>
      <c r="J113" s="48"/>
      <c r="K113" s="1"/>
      <c r="L113" s="1"/>
      <c r="M113" s="12"/>
      <c r="N113" s="2"/>
      <c r="O113" s="2"/>
      <c r="P113" s="2"/>
      <c r="Q113" s="2"/>
    </row>
    <row r="114" thickBot="1">
      <c r="A114" s="9"/>
      <c r="B114" s="58" t="s">
        <v>132</v>
      </c>
      <c r="C114" s="29"/>
      <c r="D114" s="29"/>
      <c r="E114" s="59" t="s">
        <v>1266</v>
      </c>
      <c r="F114" s="29"/>
      <c r="G114" s="29"/>
      <c r="H114" s="60"/>
      <c r="I114" s="29"/>
      <c r="J114" s="60"/>
      <c r="K114" s="29"/>
      <c r="L114" s="29"/>
      <c r="M114" s="12"/>
      <c r="N114" s="2"/>
      <c r="O114" s="2"/>
      <c r="P114" s="2"/>
      <c r="Q114" s="2"/>
    </row>
    <row r="115" thickTop="1" thickBot="1" ht="25" customHeight="1">
      <c r="A115" s="9"/>
      <c r="B115" s="1"/>
      <c r="C115" s="65">
        <v>9</v>
      </c>
      <c r="D115" s="1"/>
      <c r="E115" s="66" t="s">
        <v>169</v>
      </c>
      <c r="F115" s="1"/>
      <c r="G115" s="67" t="s">
        <v>152</v>
      </c>
      <c r="H115" s="68">
        <f>J109+J112</f>
        <v>0</v>
      </c>
      <c r="I115" s="67" t="s">
        <v>153</v>
      </c>
      <c r="J115" s="69">
        <f>(L115-H115)</f>
        <v>0</v>
      </c>
      <c r="K115" s="67" t="s">
        <v>154</v>
      </c>
      <c r="L115" s="70">
        <f>L109+L112</f>
        <v>0</v>
      </c>
      <c r="M115" s="12"/>
      <c r="N115" s="2"/>
      <c r="O115" s="2"/>
      <c r="P115" s="2"/>
      <c r="Q115" s="41">
        <f>0+Q109+Q112</f>
        <v>0</v>
      </c>
      <c r="R115" s="33">
        <f>0+R109+R112</f>
        <v>0</v>
      </c>
      <c r="S115" s="71">
        <f>Q115*(1+J115)+R115</f>
        <v>0</v>
      </c>
    </row>
    <row r="116" thickTop="1" thickBot="1" ht="25" customHeight="1">
      <c r="A116" s="9"/>
      <c r="B116" s="72"/>
      <c r="C116" s="72"/>
      <c r="D116" s="72"/>
      <c r="E116" s="73"/>
      <c r="F116" s="72"/>
      <c r="G116" s="74" t="s">
        <v>155</v>
      </c>
      <c r="H116" s="75">
        <f>J109+J112</f>
        <v>0</v>
      </c>
      <c r="I116" s="74" t="s">
        <v>156</v>
      </c>
      <c r="J116" s="76">
        <f>0+J115</f>
        <v>0</v>
      </c>
      <c r="K116" s="74" t="s">
        <v>157</v>
      </c>
      <c r="L116" s="77">
        <f>L109+L112</f>
        <v>0</v>
      </c>
      <c r="M116" s="12"/>
      <c r="N116" s="2"/>
      <c r="O116" s="2"/>
      <c r="P116" s="2"/>
      <c r="Q116" s="2"/>
    </row>
    <row r="117">
      <c r="A117" s="13"/>
      <c r="B117" s="4"/>
      <c r="C117" s="4"/>
      <c r="D117" s="4"/>
      <c r="E117" s="4"/>
      <c r="F117" s="4"/>
      <c r="G117" s="4"/>
      <c r="H117" s="78"/>
      <c r="I117" s="4"/>
      <c r="J117" s="78"/>
      <c r="K117" s="4"/>
      <c r="L117" s="4"/>
      <c r="M117" s="14"/>
      <c r="N117" s="2"/>
      <c r="O117" s="2"/>
      <c r="P117" s="2"/>
      <c r="Q117" s="2"/>
    </row>
    <row r="1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2"/>
      <c r="O118" s="2"/>
      <c r="P118" s="2"/>
      <c r="Q118" s="2"/>
    </row>
  </sheetData>
  <mergeCells count="69">
    <mergeCell ref="B42:L42"/>
    <mergeCell ref="B44:D44"/>
    <mergeCell ref="B45:D45"/>
    <mergeCell ref="B47:D47"/>
    <mergeCell ref="B48:D48"/>
    <mergeCell ref="B50:D50"/>
    <mergeCell ref="B51:D51"/>
    <mergeCell ref="B53:D53"/>
    <mergeCell ref="B54:D54"/>
    <mergeCell ref="B56:D56"/>
    <mergeCell ref="B57:D57"/>
    <mergeCell ref="B60:L60"/>
    <mergeCell ref="B62:D62"/>
    <mergeCell ref="B63:D63"/>
    <mergeCell ref="B65:D65"/>
    <mergeCell ref="B66:D66"/>
    <mergeCell ref="B68:D68"/>
    <mergeCell ref="B69:D69"/>
    <mergeCell ref="B72:L72"/>
    <mergeCell ref="B74:D74"/>
    <mergeCell ref="B75:D75"/>
    <mergeCell ref="B78:L78"/>
    <mergeCell ref="B80:D80"/>
    <mergeCell ref="B81:D81"/>
    <mergeCell ref="B83:D83"/>
    <mergeCell ref="B84:D84"/>
    <mergeCell ref="B89:D89"/>
    <mergeCell ref="B90:D90"/>
    <mergeCell ref="B87:L87"/>
    <mergeCell ref="B95:D95"/>
    <mergeCell ref="B96:D96"/>
    <mergeCell ref="B98:D98"/>
    <mergeCell ref="B99:D99"/>
    <mergeCell ref="B93:L93"/>
    <mergeCell ref="B104:D104"/>
    <mergeCell ref="B105:D105"/>
    <mergeCell ref="B102:L102"/>
    <mergeCell ref="B110:D110"/>
    <mergeCell ref="B111:D111"/>
    <mergeCell ref="B113:D113"/>
    <mergeCell ref="B114:D114"/>
    <mergeCell ref="B108:L10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3:D23"/>
    <mergeCell ref="B24:D24"/>
    <mergeCell ref="B30:C31"/>
    <mergeCell ref="B33:L33"/>
    <mergeCell ref="B35:D35"/>
    <mergeCell ref="B36:D36"/>
    <mergeCell ref="B38:D38"/>
    <mergeCell ref="B39:D39"/>
    <mergeCell ref="B25:D25"/>
    <mergeCell ref="B26:D26"/>
    <mergeCell ref="B27:D27"/>
    <mergeCell ref="B28:D28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H45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112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L45</f>
        <v>0</v>
      </c>
      <c r="K11" s="1"/>
      <c r="L11" s="1"/>
      <c r="M11" s="12"/>
      <c r="N11" s="2"/>
      <c r="O11" s="2"/>
      <c r="P11" s="2"/>
      <c r="Q11" s="41">
        <f>IF(SUM(K20)&gt;0,ROUND(SUM(S20)/SUM(K20)-1,8),0)</f>
        <v>0</v>
      </c>
      <c r="R11" s="33">
        <f>AVERAGE(J44)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H45</f>
        <v>0</v>
      </c>
      <c r="L20" s="46">
        <f>L45</f>
        <v>0</v>
      </c>
      <c r="M20" s="12"/>
      <c r="N20" s="2"/>
      <c r="O20" s="2"/>
      <c r="P20" s="2"/>
      <c r="Q20" s="2"/>
      <c r="S20" s="33">
        <f>S44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6" t="s">
        <v>118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2" t="s">
        <v>119</v>
      </c>
      <c r="C24" s="42" t="s">
        <v>115</v>
      </c>
      <c r="D24" s="42" t="s">
        <v>120</v>
      </c>
      <c r="E24" s="42" t="s">
        <v>116</v>
      </c>
      <c r="F24" s="42" t="s">
        <v>121</v>
      </c>
      <c r="G24" s="43" t="s">
        <v>122</v>
      </c>
      <c r="H24" s="22" t="s">
        <v>123</v>
      </c>
      <c r="I24" s="22" t="s">
        <v>124</v>
      </c>
      <c r="J24" s="22" t="s">
        <v>17</v>
      </c>
      <c r="K24" s="43" t="s">
        <v>125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7" t="s">
        <v>126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2"/>
      <c r="N25" s="2"/>
      <c r="O25" s="2"/>
      <c r="P25" s="2"/>
      <c r="Q25" s="2"/>
    </row>
    <row r="26">
      <c r="A26" s="9"/>
      <c r="B26" s="49">
        <v>1</v>
      </c>
      <c r="C26" s="50" t="s">
        <v>127</v>
      </c>
      <c r="D26" s="50" t="s">
        <v>7</v>
      </c>
      <c r="E26" s="50" t="s">
        <v>128</v>
      </c>
      <c r="F26" s="50" t="s">
        <v>7</v>
      </c>
      <c r="G26" s="51" t="s">
        <v>129</v>
      </c>
      <c r="H26" s="52">
        <v>1</v>
      </c>
      <c r="I26" s="24">
        <f>ROUND(0,2)</f>
        <v>0</v>
      </c>
      <c r="J26" s="53">
        <f>ROUND(I26*H26,2)</f>
        <v>0</v>
      </c>
      <c r="K26" s="54">
        <v>0.20999999999999999</v>
      </c>
      <c r="L26" s="55">
        <f>IF(ISNUMBER(K26),ROUND(J26*(K26+1),2),0)</f>
        <v>0</v>
      </c>
      <c r="M26" s="12"/>
      <c r="N26" s="2"/>
      <c r="O26" s="2"/>
      <c r="P26" s="2"/>
      <c r="Q26" s="41">
        <f>IF(ISNUMBER(K26),IF(H26&gt;0,IF(I26&gt;0,J26,0),0),0)</f>
        <v>0</v>
      </c>
      <c r="R26" s="33">
        <f>IF(ISNUMBER(K26)=FALSE,J26,0)</f>
        <v>0</v>
      </c>
    </row>
    <row r="27">
      <c r="A27" s="9"/>
      <c r="B27" s="56" t="s">
        <v>130</v>
      </c>
      <c r="C27" s="1"/>
      <c r="D27" s="1"/>
      <c r="E27" s="57" t="s">
        <v>159</v>
      </c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 thickBot="1">
      <c r="A28" s="9"/>
      <c r="B28" s="58" t="s">
        <v>132</v>
      </c>
      <c r="C28" s="29"/>
      <c r="D28" s="29"/>
      <c r="E28" s="59" t="s">
        <v>133</v>
      </c>
      <c r="F28" s="29"/>
      <c r="G28" s="29"/>
      <c r="H28" s="60"/>
      <c r="I28" s="29"/>
      <c r="J28" s="60"/>
      <c r="K28" s="29"/>
      <c r="L28" s="29"/>
      <c r="M28" s="12"/>
      <c r="N28" s="2"/>
      <c r="O28" s="2"/>
      <c r="P28" s="2"/>
      <c r="Q28" s="2"/>
    </row>
    <row r="29" thickTop="1">
      <c r="A29" s="9"/>
      <c r="B29" s="49">
        <v>2</v>
      </c>
      <c r="C29" s="50" t="s">
        <v>137</v>
      </c>
      <c r="D29" s="50" t="s">
        <v>7</v>
      </c>
      <c r="E29" s="50" t="s">
        <v>138</v>
      </c>
      <c r="F29" s="50" t="s">
        <v>7</v>
      </c>
      <c r="G29" s="51" t="s">
        <v>129</v>
      </c>
      <c r="H29" s="61">
        <v>1</v>
      </c>
      <c r="I29" s="35">
        <f>ROUND(0,2)</f>
        <v>0</v>
      </c>
      <c r="J29" s="62">
        <f>ROUND(I29*H29,2)</f>
        <v>0</v>
      </c>
      <c r="K29" s="63">
        <v>0.20999999999999999</v>
      </c>
      <c r="L29" s="64">
        <f>IF(ISNUMBER(K29),ROUND(J29*(K29+1),2),0)</f>
        <v>0</v>
      </c>
      <c r="M29" s="12"/>
      <c r="N29" s="2"/>
      <c r="O29" s="2"/>
      <c r="P29" s="2"/>
      <c r="Q29" s="41">
        <f>IF(ISNUMBER(K29),IF(H29&gt;0,IF(I29&gt;0,J29,0),0),0)</f>
        <v>0</v>
      </c>
      <c r="R29" s="33">
        <f>IF(ISNUMBER(K29)=FALSE,J29,0)</f>
        <v>0</v>
      </c>
    </row>
    <row r="30">
      <c r="A30" s="9"/>
      <c r="B30" s="56" t="s">
        <v>130</v>
      </c>
      <c r="C30" s="1"/>
      <c r="D30" s="1"/>
      <c r="E30" s="57" t="s">
        <v>139</v>
      </c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 thickBot="1">
      <c r="A31" s="9"/>
      <c r="B31" s="58" t="s">
        <v>132</v>
      </c>
      <c r="C31" s="29"/>
      <c r="D31" s="29"/>
      <c r="E31" s="59" t="s">
        <v>133</v>
      </c>
      <c r="F31" s="29"/>
      <c r="G31" s="29"/>
      <c r="H31" s="60"/>
      <c r="I31" s="29"/>
      <c r="J31" s="60"/>
      <c r="K31" s="29"/>
      <c r="L31" s="29"/>
      <c r="M31" s="12"/>
      <c r="N31" s="2"/>
      <c r="O31" s="2"/>
      <c r="P31" s="2"/>
      <c r="Q31" s="2"/>
    </row>
    <row r="32" thickTop="1">
      <c r="A32" s="9"/>
      <c r="B32" s="49">
        <v>3</v>
      </c>
      <c r="C32" s="50" t="s">
        <v>140</v>
      </c>
      <c r="D32" s="50" t="s">
        <v>7</v>
      </c>
      <c r="E32" s="50" t="s">
        <v>141</v>
      </c>
      <c r="F32" s="50" t="s">
        <v>7</v>
      </c>
      <c r="G32" s="51" t="s">
        <v>129</v>
      </c>
      <c r="H32" s="61">
        <v>1</v>
      </c>
      <c r="I32" s="35">
        <f>ROUND(0,2)</f>
        <v>0</v>
      </c>
      <c r="J32" s="62">
        <f>ROUND(I32*H32,2)</f>
        <v>0</v>
      </c>
      <c r="K32" s="63">
        <v>0.20999999999999999</v>
      </c>
      <c r="L32" s="64">
        <f>IF(ISNUMBER(K32),ROUND(J32*(K32+1),2),0)</f>
        <v>0</v>
      </c>
      <c r="M32" s="12"/>
      <c r="N32" s="2"/>
      <c r="O32" s="2"/>
      <c r="P32" s="2"/>
      <c r="Q32" s="41">
        <f>IF(ISNUMBER(K32),IF(H32&gt;0,IF(I32&gt;0,J32,0),0),0)</f>
        <v>0</v>
      </c>
      <c r="R32" s="33">
        <f>IF(ISNUMBER(K32)=FALSE,J32,0)</f>
        <v>0</v>
      </c>
    </row>
    <row r="33">
      <c r="A33" s="9"/>
      <c r="B33" s="56" t="s">
        <v>130</v>
      </c>
      <c r="C33" s="1"/>
      <c r="D33" s="1"/>
      <c r="E33" s="57" t="s">
        <v>142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 thickBot="1">
      <c r="A34" s="9"/>
      <c r="B34" s="58" t="s">
        <v>132</v>
      </c>
      <c r="C34" s="29"/>
      <c r="D34" s="29"/>
      <c r="E34" s="59" t="s">
        <v>133</v>
      </c>
      <c r="F34" s="29"/>
      <c r="G34" s="29"/>
      <c r="H34" s="60"/>
      <c r="I34" s="29"/>
      <c r="J34" s="60"/>
      <c r="K34" s="29"/>
      <c r="L34" s="29"/>
      <c r="M34" s="12"/>
      <c r="N34" s="2"/>
      <c r="O34" s="2"/>
      <c r="P34" s="2"/>
      <c r="Q34" s="2"/>
    </row>
    <row r="35" thickTop="1">
      <c r="A35" s="9"/>
      <c r="B35" s="49">
        <v>4</v>
      </c>
      <c r="C35" s="50" t="s">
        <v>143</v>
      </c>
      <c r="D35" s="50" t="s">
        <v>7</v>
      </c>
      <c r="E35" s="50" t="s">
        <v>144</v>
      </c>
      <c r="F35" s="50" t="s">
        <v>7</v>
      </c>
      <c r="G35" s="51" t="s">
        <v>129</v>
      </c>
      <c r="H35" s="61">
        <v>1</v>
      </c>
      <c r="I35" s="35">
        <f>ROUND(0,2)</f>
        <v>0</v>
      </c>
      <c r="J35" s="62">
        <f>ROUND(I35*H35,2)</f>
        <v>0</v>
      </c>
      <c r="K35" s="63">
        <v>0.20999999999999999</v>
      </c>
      <c r="L35" s="64">
        <f>IF(ISNUMBER(K35),ROUND(J35*(K35+1),2),0)</f>
        <v>0</v>
      </c>
      <c r="M35" s="12"/>
      <c r="N35" s="2"/>
      <c r="O35" s="2"/>
      <c r="P35" s="2"/>
      <c r="Q35" s="41">
        <f>IF(ISNUMBER(K35),IF(H35&gt;0,IF(I35&gt;0,J35,0),0),0)</f>
        <v>0</v>
      </c>
      <c r="R35" s="33">
        <f>IF(ISNUMBER(K35)=FALSE,J35,0)</f>
        <v>0</v>
      </c>
    </row>
    <row r="36">
      <c r="A36" s="9"/>
      <c r="B36" s="56" t="s">
        <v>130</v>
      </c>
      <c r="C36" s="1"/>
      <c r="D36" s="1"/>
      <c r="E36" s="57" t="s">
        <v>145</v>
      </c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 thickBot="1">
      <c r="A37" s="9"/>
      <c r="B37" s="58" t="s">
        <v>132</v>
      </c>
      <c r="C37" s="29"/>
      <c r="D37" s="29"/>
      <c r="E37" s="59" t="s">
        <v>133</v>
      </c>
      <c r="F37" s="29"/>
      <c r="G37" s="29"/>
      <c r="H37" s="60"/>
      <c r="I37" s="29"/>
      <c r="J37" s="60"/>
      <c r="K37" s="29"/>
      <c r="L37" s="29"/>
      <c r="M37" s="12"/>
      <c r="N37" s="2"/>
      <c r="O37" s="2"/>
      <c r="P37" s="2"/>
      <c r="Q37" s="2"/>
    </row>
    <row r="38" thickTop="1">
      <c r="A38" s="9"/>
      <c r="B38" s="49">
        <v>5</v>
      </c>
      <c r="C38" s="50" t="s">
        <v>146</v>
      </c>
      <c r="D38" s="50" t="s">
        <v>7</v>
      </c>
      <c r="E38" s="50" t="s">
        <v>147</v>
      </c>
      <c r="F38" s="50" t="s">
        <v>7</v>
      </c>
      <c r="G38" s="51" t="s">
        <v>129</v>
      </c>
      <c r="H38" s="61">
        <v>1</v>
      </c>
      <c r="I38" s="35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3">
        <f>IF(ISNUMBER(K38)=FALSE,J38,0)</f>
        <v>0</v>
      </c>
    </row>
    <row r="39">
      <c r="A39" s="9"/>
      <c r="B39" s="56" t="s">
        <v>130</v>
      </c>
      <c r="C39" s="1"/>
      <c r="D39" s="1"/>
      <c r="E39" s="57" t="s">
        <v>148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 thickBot="1">
      <c r="A40" s="9"/>
      <c r="B40" s="58" t="s">
        <v>132</v>
      </c>
      <c r="C40" s="29"/>
      <c r="D40" s="29"/>
      <c r="E40" s="59" t="s">
        <v>133</v>
      </c>
      <c r="F40" s="29"/>
      <c r="G40" s="29"/>
      <c r="H40" s="60"/>
      <c r="I40" s="29"/>
      <c r="J40" s="60"/>
      <c r="K40" s="29"/>
      <c r="L40" s="29"/>
      <c r="M40" s="12"/>
      <c r="N40" s="2"/>
      <c r="O40" s="2"/>
      <c r="P40" s="2"/>
      <c r="Q40" s="2"/>
    </row>
    <row r="41" thickTop="1">
      <c r="A41" s="9"/>
      <c r="B41" s="49">
        <v>6</v>
      </c>
      <c r="C41" s="50" t="s">
        <v>149</v>
      </c>
      <c r="D41" s="50" t="s">
        <v>7</v>
      </c>
      <c r="E41" s="50" t="s">
        <v>150</v>
      </c>
      <c r="F41" s="50" t="s">
        <v>7</v>
      </c>
      <c r="G41" s="51" t="s">
        <v>129</v>
      </c>
      <c r="H41" s="61">
        <v>1</v>
      </c>
      <c r="I41" s="35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3">
        <f>IF(ISNUMBER(K41)=FALSE,J41,0)</f>
        <v>0</v>
      </c>
    </row>
    <row r="42">
      <c r="A42" s="9"/>
      <c r="B42" s="56" t="s">
        <v>130</v>
      </c>
      <c r="C42" s="1"/>
      <c r="D42" s="1"/>
      <c r="E42" s="57" t="s">
        <v>151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 thickBot="1">
      <c r="A43" s="9"/>
      <c r="B43" s="58" t="s">
        <v>132</v>
      </c>
      <c r="C43" s="29"/>
      <c r="D43" s="29"/>
      <c r="E43" s="59" t="s">
        <v>133</v>
      </c>
      <c r="F43" s="29"/>
      <c r="G43" s="29"/>
      <c r="H43" s="60"/>
      <c r="I43" s="29"/>
      <c r="J43" s="60"/>
      <c r="K43" s="29"/>
      <c r="L43" s="29"/>
      <c r="M43" s="12"/>
      <c r="N43" s="2"/>
      <c r="O43" s="2"/>
      <c r="P43" s="2"/>
      <c r="Q43" s="2"/>
    </row>
    <row r="44" thickTop="1" thickBot="1" ht="25" customHeight="1">
      <c r="A44" s="9"/>
      <c r="B44" s="1"/>
      <c r="C44" s="65">
        <v>0</v>
      </c>
      <c r="D44" s="1"/>
      <c r="E44" s="66" t="s">
        <v>117</v>
      </c>
      <c r="F44" s="1"/>
      <c r="G44" s="67" t="s">
        <v>152</v>
      </c>
      <c r="H44" s="68">
        <f>J26+J29+J32+J35+J38+J41</f>
        <v>0</v>
      </c>
      <c r="I44" s="67" t="s">
        <v>153</v>
      </c>
      <c r="J44" s="69">
        <f>(L44-H44)</f>
        <v>0</v>
      </c>
      <c r="K44" s="67" t="s">
        <v>154</v>
      </c>
      <c r="L44" s="70">
        <f>L26+L29+L32+L35+L38+L41</f>
        <v>0</v>
      </c>
      <c r="M44" s="12"/>
      <c r="N44" s="2"/>
      <c r="O44" s="2"/>
      <c r="P44" s="2"/>
      <c r="Q44" s="41">
        <f>0+Q26+Q29+Q32+Q35+Q38+Q41</f>
        <v>0</v>
      </c>
      <c r="R44" s="33">
        <f>0+R26+R29+R32+R35+R38+R41</f>
        <v>0</v>
      </c>
      <c r="S44" s="71">
        <f>Q44*(1+J44)+R44</f>
        <v>0</v>
      </c>
    </row>
    <row r="45" thickTop="1" thickBot="1" ht="25" customHeight="1">
      <c r="A45" s="9"/>
      <c r="B45" s="72"/>
      <c r="C45" s="72"/>
      <c r="D45" s="72"/>
      <c r="E45" s="73"/>
      <c r="F45" s="72"/>
      <c r="G45" s="74" t="s">
        <v>155</v>
      </c>
      <c r="H45" s="75">
        <f>J26+J29+J32+J35+J38+J41</f>
        <v>0</v>
      </c>
      <c r="I45" s="74" t="s">
        <v>156</v>
      </c>
      <c r="J45" s="76">
        <f>0+J44</f>
        <v>0</v>
      </c>
      <c r="K45" s="74" t="s">
        <v>157</v>
      </c>
      <c r="L45" s="77">
        <f>L26+L29+L32+L35+L38+L41</f>
        <v>0</v>
      </c>
      <c r="M45" s="12"/>
      <c r="N45" s="2"/>
      <c r="O45" s="2"/>
      <c r="P45" s="2"/>
      <c r="Q45" s="2"/>
    </row>
    <row r="46">
      <c r="A46" s="13"/>
      <c r="B46" s="4"/>
      <c r="C46" s="4"/>
      <c r="D46" s="4"/>
      <c r="E46" s="4"/>
      <c r="F46" s="4"/>
      <c r="G46" s="4"/>
      <c r="H46" s="78"/>
      <c r="I46" s="4"/>
      <c r="J46" s="78"/>
      <c r="K46" s="4"/>
      <c r="L46" s="4"/>
      <c r="M46" s="14"/>
      <c r="N46" s="2"/>
      <c r="O46" s="2"/>
      <c r="P46" s="2"/>
      <c r="Q46" s="2"/>
    </row>
    <row r="4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2"/>
      <c r="O47" s="2"/>
      <c r="P47" s="2"/>
      <c r="Q47" s="2"/>
    </row>
  </sheetData>
  <mergeCells count="2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36:D36"/>
    <mergeCell ref="B37:D37"/>
    <mergeCell ref="B39:D39"/>
    <mergeCell ref="B40:D40"/>
    <mergeCell ref="B42:D42"/>
    <mergeCell ref="B43:D43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H45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158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L45</f>
        <v>0</v>
      </c>
      <c r="K11" s="1"/>
      <c r="L11" s="1"/>
      <c r="M11" s="12"/>
      <c r="N11" s="2"/>
      <c r="O11" s="2"/>
      <c r="P11" s="2"/>
      <c r="Q11" s="41">
        <f>IF(SUM(K20)&gt;0,ROUND(SUM(S20)/SUM(K20)-1,8),0)</f>
        <v>0</v>
      </c>
      <c r="R11" s="33">
        <f>AVERAGE(J44)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H45</f>
        <v>0</v>
      </c>
      <c r="L20" s="46">
        <f>L45</f>
        <v>0</v>
      </c>
      <c r="M20" s="12"/>
      <c r="N20" s="2"/>
      <c r="O20" s="2"/>
      <c r="P20" s="2"/>
      <c r="Q20" s="2"/>
      <c r="S20" s="33">
        <f>S44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6" t="s">
        <v>118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2" t="s">
        <v>119</v>
      </c>
      <c r="C24" s="42" t="s">
        <v>115</v>
      </c>
      <c r="D24" s="42" t="s">
        <v>120</v>
      </c>
      <c r="E24" s="42" t="s">
        <v>116</v>
      </c>
      <c r="F24" s="42" t="s">
        <v>121</v>
      </c>
      <c r="G24" s="43" t="s">
        <v>122</v>
      </c>
      <c r="H24" s="22" t="s">
        <v>123</v>
      </c>
      <c r="I24" s="22" t="s">
        <v>124</v>
      </c>
      <c r="J24" s="22" t="s">
        <v>17</v>
      </c>
      <c r="K24" s="43" t="s">
        <v>125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7" t="s">
        <v>126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2"/>
      <c r="N25" s="2"/>
      <c r="O25" s="2"/>
      <c r="P25" s="2"/>
      <c r="Q25" s="2"/>
    </row>
    <row r="26">
      <c r="A26" s="9"/>
      <c r="B26" s="49">
        <v>1</v>
      </c>
      <c r="C26" s="50" t="s">
        <v>127</v>
      </c>
      <c r="D26" s="50" t="s">
        <v>7</v>
      </c>
      <c r="E26" s="50" t="s">
        <v>128</v>
      </c>
      <c r="F26" s="50" t="s">
        <v>7</v>
      </c>
      <c r="G26" s="51" t="s">
        <v>129</v>
      </c>
      <c r="H26" s="52">
        <v>1</v>
      </c>
      <c r="I26" s="24">
        <f>ROUND(0,2)</f>
        <v>0</v>
      </c>
      <c r="J26" s="53">
        <f>ROUND(I26*H26,2)</f>
        <v>0</v>
      </c>
      <c r="K26" s="54">
        <v>0.20999999999999999</v>
      </c>
      <c r="L26" s="55">
        <f>IF(ISNUMBER(K26),ROUND(J26*(K26+1),2),0)</f>
        <v>0</v>
      </c>
      <c r="M26" s="12"/>
      <c r="N26" s="2"/>
      <c r="O26" s="2"/>
      <c r="P26" s="2"/>
      <c r="Q26" s="41">
        <f>IF(ISNUMBER(K26),IF(H26&gt;0,IF(I26&gt;0,J26,0),0),0)</f>
        <v>0</v>
      </c>
      <c r="R26" s="33">
        <f>IF(ISNUMBER(K26)=FALSE,J26,0)</f>
        <v>0</v>
      </c>
    </row>
    <row r="27">
      <c r="A27" s="9"/>
      <c r="B27" s="56" t="s">
        <v>130</v>
      </c>
      <c r="C27" s="1"/>
      <c r="D27" s="1"/>
      <c r="E27" s="57" t="s">
        <v>159</v>
      </c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 thickBot="1">
      <c r="A28" s="9"/>
      <c r="B28" s="58" t="s">
        <v>132</v>
      </c>
      <c r="C28" s="29"/>
      <c r="D28" s="29"/>
      <c r="E28" s="59" t="s">
        <v>133</v>
      </c>
      <c r="F28" s="29"/>
      <c r="G28" s="29"/>
      <c r="H28" s="60"/>
      <c r="I28" s="29"/>
      <c r="J28" s="60"/>
      <c r="K28" s="29"/>
      <c r="L28" s="29"/>
      <c r="M28" s="12"/>
      <c r="N28" s="2"/>
      <c r="O28" s="2"/>
      <c r="P28" s="2"/>
      <c r="Q28" s="2"/>
    </row>
    <row r="29" thickTop="1">
      <c r="A29" s="9"/>
      <c r="B29" s="49">
        <v>2</v>
      </c>
      <c r="C29" s="50" t="s">
        <v>137</v>
      </c>
      <c r="D29" s="50" t="s">
        <v>7</v>
      </c>
      <c r="E29" s="50" t="s">
        <v>138</v>
      </c>
      <c r="F29" s="50" t="s">
        <v>7</v>
      </c>
      <c r="G29" s="51" t="s">
        <v>129</v>
      </c>
      <c r="H29" s="61">
        <v>1</v>
      </c>
      <c r="I29" s="35">
        <f>ROUND(0,2)</f>
        <v>0</v>
      </c>
      <c r="J29" s="62">
        <f>ROUND(I29*H29,2)</f>
        <v>0</v>
      </c>
      <c r="K29" s="63">
        <v>0.20999999999999999</v>
      </c>
      <c r="L29" s="64">
        <f>IF(ISNUMBER(K29),ROUND(J29*(K29+1),2),0)</f>
        <v>0</v>
      </c>
      <c r="M29" s="12"/>
      <c r="N29" s="2"/>
      <c r="O29" s="2"/>
      <c r="P29" s="2"/>
      <c r="Q29" s="41">
        <f>IF(ISNUMBER(K29),IF(H29&gt;0,IF(I29&gt;0,J29,0),0),0)</f>
        <v>0</v>
      </c>
      <c r="R29" s="33">
        <f>IF(ISNUMBER(K29)=FALSE,J29,0)</f>
        <v>0</v>
      </c>
    </row>
    <row r="30">
      <c r="A30" s="9"/>
      <c r="B30" s="56" t="s">
        <v>130</v>
      </c>
      <c r="C30" s="1"/>
      <c r="D30" s="1"/>
      <c r="E30" s="57" t="s">
        <v>1267</v>
      </c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 thickBot="1">
      <c r="A31" s="9"/>
      <c r="B31" s="58" t="s">
        <v>132</v>
      </c>
      <c r="C31" s="29"/>
      <c r="D31" s="29"/>
      <c r="E31" s="59" t="s">
        <v>133</v>
      </c>
      <c r="F31" s="29"/>
      <c r="G31" s="29"/>
      <c r="H31" s="60"/>
      <c r="I31" s="29"/>
      <c r="J31" s="60"/>
      <c r="K31" s="29"/>
      <c r="L31" s="29"/>
      <c r="M31" s="12"/>
      <c r="N31" s="2"/>
      <c r="O31" s="2"/>
      <c r="P31" s="2"/>
      <c r="Q31" s="2"/>
    </row>
    <row r="32" thickTop="1">
      <c r="A32" s="9"/>
      <c r="B32" s="49">
        <v>3</v>
      </c>
      <c r="C32" s="50" t="s">
        <v>140</v>
      </c>
      <c r="D32" s="50" t="s">
        <v>7</v>
      </c>
      <c r="E32" s="50" t="s">
        <v>141</v>
      </c>
      <c r="F32" s="50" t="s">
        <v>7</v>
      </c>
      <c r="G32" s="51" t="s">
        <v>129</v>
      </c>
      <c r="H32" s="61">
        <v>1</v>
      </c>
      <c r="I32" s="35">
        <f>ROUND(0,2)</f>
        <v>0</v>
      </c>
      <c r="J32" s="62">
        <f>ROUND(I32*H32,2)</f>
        <v>0</v>
      </c>
      <c r="K32" s="63">
        <v>0.20999999999999999</v>
      </c>
      <c r="L32" s="64">
        <f>IF(ISNUMBER(K32),ROUND(J32*(K32+1),2),0)</f>
        <v>0</v>
      </c>
      <c r="M32" s="12"/>
      <c r="N32" s="2"/>
      <c r="O32" s="2"/>
      <c r="P32" s="2"/>
      <c r="Q32" s="41">
        <f>IF(ISNUMBER(K32),IF(H32&gt;0,IF(I32&gt;0,J32,0),0),0)</f>
        <v>0</v>
      </c>
      <c r="R32" s="33">
        <f>IF(ISNUMBER(K32)=FALSE,J32,0)</f>
        <v>0</v>
      </c>
    </row>
    <row r="33">
      <c r="A33" s="9"/>
      <c r="B33" s="56" t="s">
        <v>130</v>
      </c>
      <c r="C33" s="1"/>
      <c r="D33" s="1"/>
      <c r="E33" s="57" t="s">
        <v>142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 thickBot="1">
      <c r="A34" s="9"/>
      <c r="B34" s="58" t="s">
        <v>132</v>
      </c>
      <c r="C34" s="29"/>
      <c r="D34" s="29"/>
      <c r="E34" s="59" t="s">
        <v>133</v>
      </c>
      <c r="F34" s="29"/>
      <c r="G34" s="29"/>
      <c r="H34" s="60"/>
      <c r="I34" s="29"/>
      <c r="J34" s="60"/>
      <c r="K34" s="29"/>
      <c r="L34" s="29"/>
      <c r="M34" s="12"/>
      <c r="N34" s="2"/>
      <c r="O34" s="2"/>
      <c r="P34" s="2"/>
      <c r="Q34" s="2"/>
    </row>
    <row r="35" thickTop="1">
      <c r="A35" s="9"/>
      <c r="B35" s="49">
        <v>4</v>
      </c>
      <c r="C35" s="50" t="s">
        <v>143</v>
      </c>
      <c r="D35" s="50" t="s">
        <v>7</v>
      </c>
      <c r="E35" s="50" t="s">
        <v>144</v>
      </c>
      <c r="F35" s="50" t="s">
        <v>7</v>
      </c>
      <c r="G35" s="51" t="s">
        <v>129</v>
      </c>
      <c r="H35" s="61">
        <v>1</v>
      </c>
      <c r="I35" s="35">
        <f>ROUND(0,2)</f>
        <v>0</v>
      </c>
      <c r="J35" s="62">
        <f>ROUND(I35*H35,2)</f>
        <v>0</v>
      </c>
      <c r="K35" s="63">
        <v>0.20999999999999999</v>
      </c>
      <c r="L35" s="64">
        <f>IF(ISNUMBER(K35),ROUND(J35*(K35+1),2),0)</f>
        <v>0</v>
      </c>
      <c r="M35" s="12"/>
      <c r="N35" s="2"/>
      <c r="O35" s="2"/>
      <c r="P35" s="2"/>
      <c r="Q35" s="41">
        <f>IF(ISNUMBER(K35),IF(H35&gt;0,IF(I35&gt;0,J35,0),0),0)</f>
        <v>0</v>
      </c>
      <c r="R35" s="33">
        <f>IF(ISNUMBER(K35)=FALSE,J35,0)</f>
        <v>0</v>
      </c>
    </row>
    <row r="36">
      <c r="A36" s="9"/>
      <c r="B36" s="56" t="s">
        <v>130</v>
      </c>
      <c r="C36" s="1"/>
      <c r="D36" s="1"/>
      <c r="E36" s="57" t="s">
        <v>145</v>
      </c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 thickBot="1">
      <c r="A37" s="9"/>
      <c r="B37" s="58" t="s">
        <v>132</v>
      </c>
      <c r="C37" s="29"/>
      <c r="D37" s="29"/>
      <c r="E37" s="59" t="s">
        <v>133</v>
      </c>
      <c r="F37" s="29"/>
      <c r="G37" s="29"/>
      <c r="H37" s="60"/>
      <c r="I37" s="29"/>
      <c r="J37" s="60"/>
      <c r="K37" s="29"/>
      <c r="L37" s="29"/>
      <c r="M37" s="12"/>
      <c r="N37" s="2"/>
      <c r="O37" s="2"/>
      <c r="P37" s="2"/>
      <c r="Q37" s="2"/>
    </row>
    <row r="38" thickTop="1">
      <c r="A38" s="9"/>
      <c r="B38" s="49">
        <v>5</v>
      </c>
      <c r="C38" s="50" t="s">
        <v>146</v>
      </c>
      <c r="D38" s="50" t="s">
        <v>7</v>
      </c>
      <c r="E38" s="50" t="s">
        <v>147</v>
      </c>
      <c r="F38" s="50" t="s">
        <v>7</v>
      </c>
      <c r="G38" s="51" t="s">
        <v>129</v>
      </c>
      <c r="H38" s="61">
        <v>1</v>
      </c>
      <c r="I38" s="35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3">
        <f>IF(ISNUMBER(K38)=FALSE,J38,0)</f>
        <v>0</v>
      </c>
    </row>
    <row r="39">
      <c r="A39" s="9"/>
      <c r="B39" s="56" t="s">
        <v>130</v>
      </c>
      <c r="C39" s="1"/>
      <c r="D39" s="1"/>
      <c r="E39" s="57" t="s">
        <v>148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 thickBot="1">
      <c r="A40" s="9"/>
      <c r="B40" s="58" t="s">
        <v>132</v>
      </c>
      <c r="C40" s="29"/>
      <c r="D40" s="29"/>
      <c r="E40" s="59" t="s">
        <v>133</v>
      </c>
      <c r="F40" s="29"/>
      <c r="G40" s="29"/>
      <c r="H40" s="60"/>
      <c r="I40" s="29"/>
      <c r="J40" s="60"/>
      <c r="K40" s="29"/>
      <c r="L40" s="29"/>
      <c r="M40" s="12"/>
      <c r="N40" s="2"/>
      <c r="O40" s="2"/>
      <c r="P40" s="2"/>
      <c r="Q40" s="2"/>
    </row>
    <row r="41" thickTop="1">
      <c r="A41" s="9"/>
      <c r="B41" s="49">
        <v>6</v>
      </c>
      <c r="C41" s="50" t="s">
        <v>149</v>
      </c>
      <c r="D41" s="50" t="s">
        <v>7</v>
      </c>
      <c r="E41" s="50" t="s">
        <v>150</v>
      </c>
      <c r="F41" s="50" t="s">
        <v>7</v>
      </c>
      <c r="G41" s="51" t="s">
        <v>129</v>
      </c>
      <c r="H41" s="61">
        <v>1</v>
      </c>
      <c r="I41" s="35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3">
        <f>IF(ISNUMBER(K41)=FALSE,J41,0)</f>
        <v>0</v>
      </c>
    </row>
    <row r="42">
      <c r="A42" s="9"/>
      <c r="B42" s="56" t="s">
        <v>130</v>
      </c>
      <c r="C42" s="1"/>
      <c r="D42" s="1"/>
      <c r="E42" s="57" t="s">
        <v>151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 thickBot="1">
      <c r="A43" s="9"/>
      <c r="B43" s="58" t="s">
        <v>132</v>
      </c>
      <c r="C43" s="29"/>
      <c r="D43" s="29"/>
      <c r="E43" s="59" t="s">
        <v>133</v>
      </c>
      <c r="F43" s="29"/>
      <c r="G43" s="29"/>
      <c r="H43" s="60"/>
      <c r="I43" s="29"/>
      <c r="J43" s="60"/>
      <c r="K43" s="29"/>
      <c r="L43" s="29"/>
      <c r="M43" s="12"/>
      <c r="N43" s="2"/>
      <c r="O43" s="2"/>
      <c r="P43" s="2"/>
      <c r="Q43" s="2"/>
    </row>
    <row r="44" thickTop="1" thickBot="1" ht="25" customHeight="1">
      <c r="A44" s="9"/>
      <c r="B44" s="1"/>
      <c r="C44" s="65">
        <v>0</v>
      </c>
      <c r="D44" s="1"/>
      <c r="E44" s="66" t="s">
        <v>117</v>
      </c>
      <c r="F44" s="1"/>
      <c r="G44" s="67" t="s">
        <v>152</v>
      </c>
      <c r="H44" s="68">
        <f>J26+J29+J32+J35+J38+J41</f>
        <v>0</v>
      </c>
      <c r="I44" s="67" t="s">
        <v>153</v>
      </c>
      <c r="J44" s="69">
        <f>(L44-H44)</f>
        <v>0</v>
      </c>
      <c r="K44" s="67" t="s">
        <v>154</v>
      </c>
      <c r="L44" s="70">
        <f>L26+L29+L32+L35+L38+L41</f>
        <v>0</v>
      </c>
      <c r="M44" s="12"/>
      <c r="N44" s="2"/>
      <c r="O44" s="2"/>
      <c r="P44" s="2"/>
      <c r="Q44" s="41">
        <f>0+Q26+Q29+Q32+Q35+Q38+Q41</f>
        <v>0</v>
      </c>
      <c r="R44" s="33">
        <f>0+R26+R29+R32+R35+R38+R41</f>
        <v>0</v>
      </c>
      <c r="S44" s="71">
        <f>Q44*(1+J44)+R44</f>
        <v>0</v>
      </c>
    </row>
    <row r="45" thickTop="1" thickBot="1" ht="25" customHeight="1">
      <c r="A45" s="9"/>
      <c r="B45" s="72"/>
      <c r="C45" s="72"/>
      <c r="D45" s="72"/>
      <c r="E45" s="73"/>
      <c r="F45" s="72"/>
      <c r="G45" s="74" t="s">
        <v>155</v>
      </c>
      <c r="H45" s="75">
        <f>J26+J29+J32+J35+J38+J41</f>
        <v>0</v>
      </c>
      <c r="I45" s="74" t="s">
        <v>156</v>
      </c>
      <c r="J45" s="76">
        <f>0+J44</f>
        <v>0</v>
      </c>
      <c r="K45" s="74" t="s">
        <v>157</v>
      </c>
      <c r="L45" s="77">
        <f>L26+L29+L32+L35+L38+L41</f>
        <v>0</v>
      </c>
      <c r="M45" s="12"/>
      <c r="N45" s="2"/>
      <c r="O45" s="2"/>
      <c r="P45" s="2"/>
      <c r="Q45" s="2"/>
    </row>
    <row r="46">
      <c r="A46" s="13"/>
      <c r="B46" s="4"/>
      <c r="C46" s="4"/>
      <c r="D46" s="4"/>
      <c r="E46" s="4"/>
      <c r="F46" s="4"/>
      <c r="G46" s="4"/>
      <c r="H46" s="78"/>
      <c r="I46" s="4"/>
      <c r="J46" s="78"/>
      <c r="K46" s="4"/>
      <c r="L46" s="4"/>
      <c r="M46" s="14"/>
      <c r="N46" s="2"/>
      <c r="O46" s="2"/>
      <c r="P46" s="2"/>
      <c r="Q46" s="2"/>
    </row>
    <row r="4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2"/>
      <c r="O47" s="2"/>
      <c r="P47" s="2"/>
      <c r="Q47" s="2"/>
    </row>
  </sheetData>
  <mergeCells count="2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36:D36"/>
    <mergeCell ref="B37:D37"/>
    <mergeCell ref="B39:D39"/>
    <mergeCell ref="B40:D40"/>
    <mergeCell ref="B42:D42"/>
    <mergeCell ref="B43:D43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H49+H97+H103+H115+H121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1268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L49+L97+L103+L115+L121</f>
        <v>0</v>
      </c>
      <c r="K11" s="1"/>
      <c r="L11" s="1"/>
      <c r="M11" s="12"/>
      <c r="N11" s="2"/>
      <c r="O11" s="2"/>
      <c r="P11" s="2"/>
      <c r="Q11" s="41">
        <f>IF(SUM(K20:K24)&gt;0,ROUND(SUM(S20:S24)/SUM(K20:K24)-1,8),0)</f>
        <v>0</v>
      </c>
      <c r="R11" s="33">
        <f>AVERAGE(J48,J96,J102,J114,J120)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H49</f>
        <v>0</v>
      </c>
      <c r="L20" s="46">
        <f>L49</f>
        <v>0</v>
      </c>
      <c r="M20" s="12"/>
      <c r="N20" s="2"/>
      <c r="O20" s="2"/>
      <c r="P20" s="2"/>
      <c r="Q20" s="2"/>
      <c r="S20" s="33">
        <f>S48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H97</f>
        <v>0</v>
      </c>
      <c r="L21" s="46">
        <f>L97</f>
        <v>0</v>
      </c>
      <c r="M21" s="12"/>
      <c r="N21" s="2"/>
      <c r="O21" s="2"/>
      <c r="P21" s="2"/>
      <c r="Q21" s="2"/>
      <c r="S21" s="33">
        <f>S96</f>
        <v>0</v>
      </c>
    </row>
    <row r="22">
      <c r="A22" s="9"/>
      <c r="B22" s="44">
        <v>2</v>
      </c>
      <c r="C22" s="1"/>
      <c r="D22" s="1"/>
      <c r="E22" s="45" t="s">
        <v>166</v>
      </c>
      <c r="F22" s="1"/>
      <c r="G22" s="1"/>
      <c r="H22" s="1"/>
      <c r="I22" s="1"/>
      <c r="J22" s="1"/>
      <c r="K22" s="46">
        <f>H103</f>
        <v>0</v>
      </c>
      <c r="L22" s="46">
        <f>L103</f>
        <v>0</v>
      </c>
      <c r="M22" s="12"/>
      <c r="N22" s="2"/>
      <c r="O22" s="2"/>
      <c r="P22" s="2"/>
      <c r="Q22" s="2"/>
      <c r="S22" s="33">
        <f>S102</f>
        <v>0</v>
      </c>
    </row>
    <row r="23">
      <c r="A23" s="9"/>
      <c r="B23" s="44">
        <v>5</v>
      </c>
      <c r="C23" s="1"/>
      <c r="D23" s="1"/>
      <c r="E23" s="45" t="s">
        <v>167</v>
      </c>
      <c r="F23" s="1"/>
      <c r="G23" s="1"/>
      <c r="H23" s="1"/>
      <c r="I23" s="1"/>
      <c r="J23" s="1"/>
      <c r="K23" s="46">
        <f>H115</f>
        <v>0</v>
      </c>
      <c r="L23" s="46">
        <f>L115</f>
        <v>0</v>
      </c>
      <c r="M23" s="12"/>
      <c r="N23" s="2"/>
      <c r="O23" s="2"/>
      <c r="P23" s="2"/>
      <c r="Q23" s="2"/>
      <c r="S23" s="33">
        <f>S114</f>
        <v>0</v>
      </c>
    </row>
    <row r="24">
      <c r="A24" s="9"/>
      <c r="B24" s="44">
        <v>9</v>
      </c>
      <c r="C24" s="1"/>
      <c r="D24" s="1"/>
      <c r="E24" s="45" t="s">
        <v>169</v>
      </c>
      <c r="F24" s="1"/>
      <c r="G24" s="1"/>
      <c r="H24" s="1"/>
      <c r="I24" s="1"/>
      <c r="J24" s="1"/>
      <c r="K24" s="46">
        <f>H121</f>
        <v>0</v>
      </c>
      <c r="L24" s="46">
        <f>L121</f>
        <v>0</v>
      </c>
      <c r="M24" s="12"/>
      <c r="N24" s="2"/>
      <c r="O24" s="2"/>
      <c r="P24" s="2"/>
      <c r="Q24" s="2"/>
      <c r="S24" s="33">
        <f>S120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6" t="s">
        <v>118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1"/>
      <c r="N27" s="2"/>
      <c r="O27" s="2"/>
      <c r="P27" s="2"/>
      <c r="Q27" s="2"/>
    </row>
    <row r="28" ht="18" customHeight="1">
      <c r="A28" s="9"/>
      <c r="B28" s="42" t="s">
        <v>119</v>
      </c>
      <c r="C28" s="42" t="s">
        <v>115</v>
      </c>
      <c r="D28" s="42" t="s">
        <v>120</v>
      </c>
      <c r="E28" s="42" t="s">
        <v>116</v>
      </c>
      <c r="F28" s="42" t="s">
        <v>121</v>
      </c>
      <c r="G28" s="43" t="s">
        <v>122</v>
      </c>
      <c r="H28" s="22" t="s">
        <v>123</v>
      </c>
      <c r="I28" s="22" t="s">
        <v>124</v>
      </c>
      <c r="J28" s="22" t="s">
        <v>17</v>
      </c>
      <c r="K28" s="43" t="s">
        <v>125</v>
      </c>
      <c r="L28" s="22" t="s">
        <v>18</v>
      </c>
      <c r="M28" s="79"/>
      <c r="N28" s="2"/>
      <c r="O28" s="2"/>
      <c r="P28" s="2"/>
      <c r="Q28" s="2"/>
    </row>
    <row r="29" ht="40" customHeight="1">
      <c r="A29" s="9"/>
      <c r="B29" s="47" t="s">
        <v>126</v>
      </c>
      <c r="C29" s="1"/>
      <c r="D29" s="1"/>
      <c r="E29" s="1"/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>
      <c r="A30" s="9"/>
      <c r="B30" s="49">
        <v>1</v>
      </c>
      <c r="C30" s="50" t="s">
        <v>170</v>
      </c>
      <c r="D30" s="50" t="s">
        <v>7</v>
      </c>
      <c r="E30" s="50" t="s">
        <v>171</v>
      </c>
      <c r="F30" s="50" t="s">
        <v>7</v>
      </c>
      <c r="G30" s="51" t="s">
        <v>172</v>
      </c>
      <c r="H30" s="52">
        <v>64</v>
      </c>
      <c r="I30" s="24">
        <f>ROUND(0,2)</f>
        <v>0</v>
      </c>
      <c r="J30" s="53">
        <f>ROUND(I30*H30,2)</f>
        <v>0</v>
      </c>
      <c r="K30" s="54">
        <v>0.20999999999999999</v>
      </c>
      <c r="L30" s="55">
        <f>IF(ISNUMBER(K30),ROUND(J30*(K30+1),2),0)</f>
        <v>0</v>
      </c>
      <c r="M30" s="12"/>
      <c r="N30" s="2"/>
      <c r="O30" s="2"/>
      <c r="P30" s="2"/>
      <c r="Q30" s="41">
        <f>IF(ISNUMBER(K30),IF(H30&gt;0,IF(I30&gt;0,J30,0),0),0)</f>
        <v>0</v>
      </c>
      <c r="R30" s="33">
        <f>IF(ISNUMBER(K30)=FALSE,J30,0)</f>
        <v>0</v>
      </c>
    </row>
    <row r="31">
      <c r="A31" s="9"/>
      <c r="B31" s="56" t="s">
        <v>130</v>
      </c>
      <c r="C31" s="1"/>
      <c r="D31" s="1"/>
      <c r="E31" s="57" t="s">
        <v>7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 thickBot="1">
      <c r="A32" s="9"/>
      <c r="B32" s="58" t="s">
        <v>132</v>
      </c>
      <c r="C32" s="29"/>
      <c r="D32" s="29"/>
      <c r="E32" s="59" t="s">
        <v>1269</v>
      </c>
      <c r="F32" s="29"/>
      <c r="G32" s="29"/>
      <c r="H32" s="60"/>
      <c r="I32" s="29"/>
      <c r="J32" s="60"/>
      <c r="K32" s="29"/>
      <c r="L32" s="29"/>
      <c r="M32" s="12"/>
      <c r="N32" s="2"/>
      <c r="O32" s="2"/>
      <c r="P32" s="2"/>
      <c r="Q32" s="2"/>
    </row>
    <row r="33" thickTop="1">
      <c r="A33" s="9"/>
      <c r="B33" s="49">
        <v>2</v>
      </c>
      <c r="C33" s="50" t="s">
        <v>170</v>
      </c>
      <c r="D33" s="50" t="s">
        <v>175</v>
      </c>
      <c r="E33" s="50" t="s">
        <v>171</v>
      </c>
      <c r="F33" s="50" t="s">
        <v>7</v>
      </c>
      <c r="G33" s="51" t="s">
        <v>172</v>
      </c>
      <c r="H33" s="61">
        <v>67.200000000000003</v>
      </c>
      <c r="I33" s="35">
        <f>ROUND(0,2)</f>
        <v>0</v>
      </c>
      <c r="J33" s="62">
        <f>ROUND(I33*H33,2)</f>
        <v>0</v>
      </c>
      <c r="K33" s="63">
        <v>0.20999999999999999</v>
      </c>
      <c r="L33" s="64">
        <f>IF(ISNUMBER(K33),ROUND(J33*(K33+1),2),0)</f>
        <v>0</v>
      </c>
      <c r="M33" s="12"/>
      <c r="N33" s="2"/>
      <c r="O33" s="2"/>
      <c r="P33" s="2"/>
      <c r="Q33" s="41">
        <f>IF(ISNUMBER(K33),IF(H33&gt;0,IF(I33&gt;0,J33,0),0),0)</f>
        <v>0</v>
      </c>
      <c r="R33" s="33">
        <f>IF(ISNUMBER(K33)=FALSE,J33,0)</f>
        <v>0</v>
      </c>
    </row>
    <row r="34">
      <c r="A34" s="9"/>
      <c r="B34" s="56" t="s">
        <v>130</v>
      </c>
      <c r="C34" s="1"/>
      <c r="D34" s="1"/>
      <c r="E34" s="57" t="s">
        <v>176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132</v>
      </c>
      <c r="C35" s="29"/>
      <c r="D35" s="29"/>
      <c r="E35" s="59" t="s">
        <v>1270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>
      <c r="A36" s="9"/>
      <c r="B36" s="49">
        <v>3</v>
      </c>
      <c r="C36" s="50" t="s">
        <v>178</v>
      </c>
      <c r="D36" s="50" t="s">
        <v>179</v>
      </c>
      <c r="E36" s="50" t="s">
        <v>171</v>
      </c>
      <c r="F36" s="50" t="s">
        <v>7</v>
      </c>
      <c r="G36" s="51" t="s">
        <v>180</v>
      </c>
      <c r="H36" s="61">
        <v>13.300000000000001</v>
      </c>
      <c r="I36" s="35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1">
        <f>IF(ISNUMBER(K36),IF(H36&gt;0,IF(I36&gt;0,J36,0),0),0)</f>
        <v>0</v>
      </c>
      <c r="R36" s="33">
        <f>IF(ISNUMBER(K36)=FALSE,J36,0)</f>
        <v>0</v>
      </c>
    </row>
    <row r="37">
      <c r="A37" s="9"/>
      <c r="B37" s="56" t="s">
        <v>130</v>
      </c>
      <c r="C37" s="1"/>
      <c r="D37" s="1"/>
      <c r="E37" s="57" t="s">
        <v>181</v>
      </c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 thickBot="1">
      <c r="A38" s="9"/>
      <c r="B38" s="58" t="s">
        <v>132</v>
      </c>
      <c r="C38" s="29"/>
      <c r="D38" s="29"/>
      <c r="E38" s="59" t="s">
        <v>1271</v>
      </c>
      <c r="F38" s="29"/>
      <c r="G38" s="29"/>
      <c r="H38" s="60"/>
      <c r="I38" s="29"/>
      <c r="J38" s="60"/>
      <c r="K38" s="29"/>
      <c r="L38" s="29"/>
      <c r="M38" s="12"/>
      <c r="N38" s="2"/>
      <c r="O38" s="2"/>
      <c r="P38" s="2"/>
      <c r="Q38" s="2"/>
    </row>
    <row r="39" thickTop="1">
      <c r="A39" s="9"/>
      <c r="B39" s="49">
        <v>4</v>
      </c>
      <c r="C39" s="50" t="s">
        <v>186</v>
      </c>
      <c r="D39" s="50" t="s">
        <v>7</v>
      </c>
      <c r="E39" s="50" t="s">
        <v>187</v>
      </c>
      <c r="F39" s="50" t="s">
        <v>7</v>
      </c>
      <c r="G39" s="51" t="s">
        <v>172</v>
      </c>
      <c r="H39" s="61">
        <v>3.8399999999999999</v>
      </c>
      <c r="I39" s="35">
        <f>ROUND(0,2)</f>
        <v>0</v>
      </c>
      <c r="J39" s="62">
        <f>ROUND(I39*H39,2)</f>
        <v>0</v>
      </c>
      <c r="K39" s="63">
        <v>0.20999999999999999</v>
      </c>
      <c r="L39" s="64">
        <f>IF(ISNUMBER(K39),ROUND(J39*(K39+1),2),0)</f>
        <v>0</v>
      </c>
      <c r="M39" s="12"/>
      <c r="N39" s="2"/>
      <c r="O39" s="2"/>
      <c r="P39" s="2"/>
      <c r="Q39" s="41">
        <f>IF(ISNUMBER(K39),IF(H39&gt;0,IF(I39&gt;0,J39,0),0),0)</f>
        <v>0</v>
      </c>
      <c r="R39" s="33">
        <f>IF(ISNUMBER(K39)=FALSE,J39,0)</f>
        <v>0</v>
      </c>
    </row>
    <row r="40">
      <c r="A40" s="9"/>
      <c r="B40" s="56" t="s">
        <v>130</v>
      </c>
      <c r="C40" s="1"/>
      <c r="D40" s="1"/>
      <c r="E40" s="57" t="s">
        <v>7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 thickBot="1">
      <c r="A41" s="9"/>
      <c r="B41" s="58" t="s">
        <v>132</v>
      </c>
      <c r="C41" s="29"/>
      <c r="D41" s="29"/>
      <c r="E41" s="59" t="s">
        <v>1272</v>
      </c>
      <c r="F41" s="29"/>
      <c r="G41" s="29"/>
      <c r="H41" s="60"/>
      <c r="I41" s="29"/>
      <c r="J41" s="60"/>
      <c r="K41" s="29"/>
      <c r="L41" s="29"/>
      <c r="M41" s="12"/>
      <c r="N41" s="2"/>
      <c r="O41" s="2"/>
      <c r="P41" s="2"/>
      <c r="Q41" s="2"/>
    </row>
    <row r="42" thickTop="1">
      <c r="A42" s="9"/>
      <c r="B42" s="49">
        <v>5</v>
      </c>
      <c r="C42" s="50" t="s">
        <v>186</v>
      </c>
      <c r="D42" s="50" t="s">
        <v>175</v>
      </c>
      <c r="E42" s="50" t="s">
        <v>187</v>
      </c>
      <c r="F42" s="50" t="s">
        <v>7</v>
      </c>
      <c r="G42" s="51" t="s">
        <v>172</v>
      </c>
      <c r="H42" s="61">
        <v>67.200000000000003</v>
      </c>
      <c r="I42" s="35">
        <f>ROUND(0,2)</f>
        <v>0</v>
      </c>
      <c r="J42" s="62">
        <f>ROUND(I42*H42,2)</f>
        <v>0</v>
      </c>
      <c r="K42" s="63">
        <v>0.20999999999999999</v>
      </c>
      <c r="L42" s="64">
        <f>IF(ISNUMBER(K42),ROUND(J42*(K42+1),2),0)</f>
        <v>0</v>
      </c>
      <c r="M42" s="12"/>
      <c r="N42" s="2"/>
      <c r="O42" s="2"/>
      <c r="P42" s="2"/>
      <c r="Q42" s="41">
        <f>IF(ISNUMBER(K42),IF(H42&gt;0,IF(I42&gt;0,J42,0),0),0)</f>
        <v>0</v>
      </c>
      <c r="R42" s="33">
        <f>IF(ISNUMBER(K42)=FALSE,J42,0)</f>
        <v>0</v>
      </c>
    </row>
    <row r="43">
      <c r="A43" s="9"/>
      <c r="B43" s="56" t="s">
        <v>130</v>
      </c>
      <c r="C43" s="1"/>
      <c r="D43" s="1"/>
      <c r="E43" s="57" t="s">
        <v>176</v>
      </c>
      <c r="F43" s="1"/>
      <c r="G43" s="1"/>
      <c r="H43" s="48"/>
      <c r="I43" s="1"/>
      <c r="J43" s="48"/>
      <c r="K43" s="1"/>
      <c r="L43" s="1"/>
      <c r="M43" s="12"/>
      <c r="N43" s="2"/>
      <c r="O43" s="2"/>
      <c r="P43" s="2"/>
      <c r="Q43" s="2"/>
    </row>
    <row r="44" thickBot="1">
      <c r="A44" s="9"/>
      <c r="B44" s="58" t="s">
        <v>132</v>
      </c>
      <c r="C44" s="29"/>
      <c r="D44" s="29"/>
      <c r="E44" s="59" t="s">
        <v>1273</v>
      </c>
      <c r="F44" s="29"/>
      <c r="G44" s="29"/>
      <c r="H44" s="60"/>
      <c r="I44" s="29"/>
      <c r="J44" s="60"/>
      <c r="K44" s="29"/>
      <c r="L44" s="29"/>
      <c r="M44" s="12"/>
      <c r="N44" s="2"/>
      <c r="O44" s="2"/>
      <c r="P44" s="2"/>
      <c r="Q44" s="2"/>
    </row>
    <row r="45" thickTop="1">
      <c r="A45" s="9"/>
      <c r="B45" s="49">
        <v>6</v>
      </c>
      <c r="C45" s="50" t="s">
        <v>190</v>
      </c>
      <c r="D45" s="50" t="s">
        <v>7</v>
      </c>
      <c r="E45" s="50" t="s">
        <v>191</v>
      </c>
      <c r="F45" s="50" t="s">
        <v>7</v>
      </c>
      <c r="G45" s="51" t="s">
        <v>172</v>
      </c>
      <c r="H45" s="61">
        <v>2.8500000000000001</v>
      </c>
      <c r="I45" s="35">
        <f>ROUND(0,2)</f>
        <v>0</v>
      </c>
      <c r="J45" s="62">
        <f>ROUND(I45*H45,2)</f>
        <v>0</v>
      </c>
      <c r="K45" s="63">
        <v>0.20999999999999999</v>
      </c>
      <c r="L45" s="64">
        <f>IF(ISNUMBER(K45),ROUND(J45*(K45+1),2),0)</f>
        <v>0</v>
      </c>
      <c r="M45" s="12"/>
      <c r="N45" s="2"/>
      <c r="O45" s="2"/>
      <c r="P45" s="2"/>
      <c r="Q45" s="41">
        <f>IF(ISNUMBER(K45),IF(H45&gt;0,IF(I45&gt;0,J45,0),0),0)</f>
        <v>0</v>
      </c>
      <c r="R45" s="33">
        <f>IF(ISNUMBER(K45)=FALSE,J45,0)</f>
        <v>0</v>
      </c>
    </row>
    <row r="46">
      <c r="A46" s="9"/>
      <c r="B46" s="56" t="s">
        <v>130</v>
      </c>
      <c r="C46" s="1"/>
      <c r="D46" s="1"/>
      <c r="E46" s="57" t="s">
        <v>7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132</v>
      </c>
      <c r="C47" s="29"/>
      <c r="D47" s="29"/>
      <c r="E47" s="59" t="s">
        <v>1274</v>
      </c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 thickBot="1" ht="25" customHeight="1">
      <c r="A48" s="9"/>
      <c r="B48" s="1"/>
      <c r="C48" s="65">
        <v>0</v>
      </c>
      <c r="D48" s="1"/>
      <c r="E48" s="66" t="s">
        <v>117</v>
      </c>
      <c r="F48" s="1"/>
      <c r="G48" s="67" t="s">
        <v>152</v>
      </c>
      <c r="H48" s="68">
        <f>J30+J33+J36+J39+J42+J45</f>
        <v>0</v>
      </c>
      <c r="I48" s="67" t="s">
        <v>153</v>
      </c>
      <c r="J48" s="69">
        <f>(L48-H48)</f>
        <v>0</v>
      </c>
      <c r="K48" s="67" t="s">
        <v>154</v>
      </c>
      <c r="L48" s="70">
        <f>L30+L33+L36+L39+L42+L45</f>
        <v>0</v>
      </c>
      <c r="M48" s="12"/>
      <c r="N48" s="2"/>
      <c r="O48" s="2"/>
      <c r="P48" s="2"/>
      <c r="Q48" s="41">
        <f>0+Q30+Q33+Q36+Q39+Q42+Q45</f>
        <v>0</v>
      </c>
      <c r="R48" s="33">
        <f>0+R30+R33+R36+R39+R42+R45</f>
        <v>0</v>
      </c>
      <c r="S48" s="71">
        <f>Q48*(1+J48)+R48</f>
        <v>0</v>
      </c>
    </row>
    <row r="49" thickTop="1" thickBot="1" ht="25" customHeight="1">
      <c r="A49" s="9"/>
      <c r="B49" s="72"/>
      <c r="C49" s="72"/>
      <c r="D49" s="72"/>
      <c r="E49" s="73"/>
      <c r="F49" s="72"/>
      <c r="G49" s="74" t="s">
        <v>155</v>
      </c>
      <c r="H49" s="75">
        <f>J30+J33+J36+J39+J42+J45</f>
        <v>0</v>
      </c>
      <c r="I49" s="74" t="s">
        <v>156</v>
      </c>
      <c r="J49" s="76">
        <f>0+J48</f>
        <v>0</v>
      </c>
      <c r="K49" s="74" t="s">
        <v>157</v>
      </c>
      <c r="L49" s="77">
        <f>L30+L33+L36+L39+L42+L45</f>
        <v>0</v>
      </c>
      <c r="M49" s="12"/>
      <c r="N49" s="2"/>
      <c r="O49" s="2"/>
      <c r="P49" s="2"/>
      <c r="Q49" s="2"/>
    </row>
    <row r="50" ht="40" customHeight="1">
      <c r="A50" s="9"/>
      <c r="B50" s="82" t="s">
        <v>197</v>
      </c>
      <c r="C50" s="1"/>
      <c r="D50" s="1"/>
      <c r="E50" s="1"/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>
      <c r="A51" s="9"/>
      <c r="B51" s="49">
        <v>7</v>
      </c>
      <c r="C51" s="50" t="s">
        <v>203</v>
      </c>
      <c r="D51" s="50" t="s">
        <v>7</v>
      </c>
      <c r="E51" s="50" t="s">
        <v>204</v>
      </c>
      <c r="F51" s="50" t="s">
        <v>7</v>
      </c>
      <c r="G51" s="51" t="s">
        <v>200</v>
      </c>
      <c r="H51" s="52">
        <v>72</v>
      </c>
      <c r="I51" s="24">
        <f>ROUND(0,2)</f>
        <v>0</v>
      </c>
      <c r="J51" s="53">
        <f>ROUND(I51*H51,2)</f>
        <v>0</v>
      </c>
      <c r="K51" s="54">
        <v>0.20999999999999999</v>
      </c>
      <c r="L51" s="55">
        <f>IF(ISNUMBER(K51),ROUND(J51*(K51+1),2),0)</f>
        <v>0</v>
      </c>
      <c r="M51" s="12"/>
      <c r="N51" s="2"/>
      <c r="O51" s="2"/>
      <c r="P51" s="2"/>
      <c r="Q51" s="41">
        <f>IF(ISNUMBER(K51),IF(H51&gt;0,IF(I51&gt;0,J51,0),0),0)</f>
        <v>0</v>
      </c>
      <c r="R51" s="33">
        <f>IF(ISNUMBER(K51)=FALSE,J51,0)</f>
        <v>0</v>
      </c>
    </row>
    <row r="52">
      <c r="A52" s="9"/>
      <c r="B52" s="56" t="s">
        <v>130</v>
      </c>
      <c r="C52" s="1"/>
      <c r="D52" s="1"/>
      <c r="E52" s="57" t="s">
        <v>7</v>
      </c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 thickBot="1">
      <c r="A53" s="9"/>
      <c r="B53" s="58" t="s">
        <v>132</v>
      </c>
      <c r="C53" s="29"/>
      <c r="D53" s="29"/>
      <c r="E53" s="59" t="s">
        <v>1275</v>
      </c>
      <c r="F53" s="29"/>
      <c r="G53" s="29"/>
      <c r="H53" s="60"/>
      <c r="I53" s="29"/>
      <c r="J53" s="60"/>
      <c r="K53" s="29"/>
      <c r="L53" s="29"/>
      <c r="M53" s="12"/>
      <c r="N53" s="2"/>
      <c r="O53" s="2"/>
      <c r="P53" s="2"/>
      <c r="Q53" s="2"/>
    </row>
    <row r="54" thickTop="1">
      <c r="A54" s="9"/>
      <c r="B54" s="49">
        <v>8</v>
      </c>
      <c r="C54" s="50" t="s">
        <v>217</v>
      </c>
      <c r="D54" s="50" t="s">
        <v>7</v>
      </c>
      <c r="E54" s="50" t="s">
        <v>218</v>
      </c>
      <c r="F54" s="50" t="s">
        <v>7</v>
      </c>
      <c r="G54" s="51" t="s">
        <v>172</v>
      </c>
      <c r="H54" s="61">
        <v>7</v>
      </c>
      <c r="I54" s="35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1">
        <f>IF(ISNUMBER(K54),IF(H54&gt;0,IF(I54&gt;0,J54,0),0),0)</f>
        <v>0</v>
      </c>
      <c r="R54" s="33">
        <f>IF(ISNUMBER(K54)=FALSE,J54,0)</f>
        <v>0</v>
      </c>
    </row>
    <row r="55">
      <c r="A55" s="9"/>
      <c r="B55" s="56" t="s">
        <v>130</v>
      </c>
      <c r="C55" s="1"/>
      <c r="D55" s="1"/>
      <c r="E55" s="57" t="s">
        <v>7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 thickBot="1">
      <c r="A56" s="9"/>
      <c r="B56" s="58" t="s">
        <v>132</v>
      </c>
      <c r="C56" s="29"/>
      <c r="D56" s="29"/>
      <c r="E56" s="59" t="s">
        <v>1276</v>
      </c>
      <c r="F56" s="29"/>
      <c r="G56" s="29"/>
      <c r="H56" s="60"/>
      <c r="I56" s="29"/>
      <c r="J56" s="60"/>
      <c r="K56" s="29"/>
      <c r="L56" s="29"/>
      <c r="M56" s="12"/>
      <c r="N56" s="2"/>
      <c r="O56" s="2"/>
      <c r="P56" s="2"/>
      <c r="Q56" s="2"/>
    </row>
    <row r="57" thickTop="1">
      <c r="A57" s="9"/>
      <c r="B57" s="49">
        <v>9</v>
      </c>
      <c r="C57" s="50" t="s">
        <v>236</v>
      </c>
      <c r="D57" s="50" t="s">
        <v>7</v>
      </c>
      <c r="E57" s="50" t="s">
        <v>237</v>
      </c>
      <c r="F57" s="50" t="s">
        <v>7</v>
      </c>
      <c r="G57" s="51" t="s">
        <v>172</v>
      </c>
      <c r="H57" s="61">
        <v>56.799999999999997</v>
      </c>
      <c r="I57" s="35">
        <f>ROUND(0,2)</f>
        <v>0</v>
      </c>
      <c r="J57" s="62">
        <f>ROUND(I57*H57,2)</f>
        <v>0</v>
      </c>
      <c r="K57" s="63">
        <v>0.20999999999999999</v>
      </c>
      <c r="L57" s="64">
        <f>IF(ISNUMBER(K57),ROUND(J57*(K57+1),2),0)</f>
        <v>0</v>
      </c>
      <c r="M57" s="12"/>
      <c r="N57" s="2"/>
      <c r="O57" s="2"/>
      <c r="P57" s="2"/>
      <c r="Q57" s="41">
        <f>IF(ISNUMBER(K57),IF(H57&gt;0,IF(I57&gt;0,J57,0),0),0)</f>
        <v>0</v>
      </c>
      <c r="R57" s="33">
        <f>IF(ISNUMBER(K57)=FALSE,J57,0)</f>
        <v>0</v>
      </c>
    </row>
    <row r="58">
      <c r="A58" s="9"/>
      <c r="B58" s="56" t="s">
        <v>130</v>
      </c>
      <c r="C58" s="1"/>
      <c r="D58" s="1"/>
      <c r="E58" s="57" t="s">
        <v>7</v>
      </c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 thickBot="1">
      <c r="A59" s="9"/>
      <c r="B59" s="58" t="s">
        <v>132</v>
      </c>
      <c r="C59" s="29"/>
      <c r="D59" s="29"/>
      <c r="E59" s="59" t="s">
        <v>1277</v>
      </c>
      <c r="F59" s="29"/>
      <c r="G59" s="29"/>
      <c r="H59" s="60"/>
      <c r="I59" s="29"/>
      <c r="J59" s="60"/>
      <c r="K59" s="29"/>
      <c r="L59" s="29"/>
      <c r="M59" s="12"/>
      <c r="N59" s="2"/>
      <c r="O59" s="2"/>
      <c r="P59" s="2"/>
      <c r="Q59" s="2"/>
    </row>
    <row r="60" thickTop="1">
      <c r="A60" s="9"/>
      <c r="B60" s="49">
        <v>10</v>
      </c>
      <c r="C60" s="50" t="s">
        <v>236</v>
      </c>
      <c r="D60" s="50" t="s">
        <v>175</v>
      </c>
      <c r="E60" s="50" t="s">
        <v>237</v>
      </c>
      <c r="F60" s="50" t="s">
        <v>7</v>
      </c>
      <c r="G60" s="51" t="s">
        <v>172</v>
      </c>
      <c r="H60" s="61">
        <v>67.200000000000003</v>
      </c>
      <c r="I60" s="35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1">
        <f>IF(ISNUMBER(K60),IF(H60&gt;0,IF(I60&gt;0,J60,0),0),0)</f>
        <v>0</v>
      </c>
      <c r="R60" s="33">
        <f>IF(ISNUMBER(K60)=FALSE,J60,0)</f>
        <v>0</v>
      </c>
    </row>
    <row r="61">
      <c r="A61" s="9"/>
      <c r="B61" s="56" t="s">
        <v>130</v>
      </c>
      <c r="C61" s="1"/>
      <c r="D61" s="1"/>
      <c r="E61" s="57" t="s">
        <v>176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 thickBot="1">
      <c r="A62" s="9"/>
      <c r="B62" s="58" t="s">
        <v>132</v>
      </c>
      <c r="C62" s="29"/>
      <c r="D62" s="29"/>
      <c r="E62" s="59" t="s">
        <v>1278</v>
      </c>
      <c r="F62" s="29"/>
      <c r="G62" s="29"/>
      <c r="H62" s="60"/>
      <c r="I62" s="29"/>
      <c r="J62" s="60"/>
      <c r="K62" s="29"/>
      <c r="L62" s="29"/>
      <c r="M62" s="12"/>
      <c r="N62" s="2"/>
      <c r="O62" s="2"/>
      <c r="P62" s="2"/>
      <c r="Q62" s="2"/>
    </row>
    <row r="63" thickTop="1">
      <c r="A63" s="9"/>
      <c r="B63" s="49">
        <v>11</v>
      </c>
      <c r="C63" s="50" t="s">
        <v>245</v>
      </c>
      <c r="D63" s="50" t="s">
        <v>179</v>
      </c>
      <c r="E63" s="50" t="s">
        <v>246</v>
      </c>
      <c r="F63" s="50" t="s">
        <v>7</v>
      </c>
      <c r="G63" s="51" t="s">
        <v>172</v>
      </c>
      <c r="H63" s="61">
        <v>2.8500000000000001</v>
      </c>
      <c r="I63" s="35">
        <f>ROUND(0,2)</f>
        <v>0</v>
      </c>
      <c r="J63" s="62">
        <f>ROUND(I63*H63,2)</f>
        <v>0</v>
      </c>
      <c r="K63" s="63">
        <v>0.20999999999999999</v>
      </c>
      <c r="L63" s="64">
        <f>IF(ISNUMBER(K63),ROUND(J63*(K63+1),2),0)</f>
        <v>0</v>
      </c>
      <c r="M63" s="12"/>
      <c r="N63" s="2"/>
      <c r="O63" s="2"/>
      <c r="P63" s="2"/>
      <c r="Q63" s="41">
        <f>IF(ISNUMBER(K63),IF(H63&gt;0,IF(I63&gt;0,J63,0),0),0)</f>
        <v>0</v>
      </c>
      <c r="R63" s="33">
        <f>IF(ISNUMBER(K63)=FALSE,J63,0)</f>
        <v>0</v>
      </c>
    </row>
    <row r="64">
      <c r="A64" s="9"/>
      <c r="B64" s="56" t="s">
        <v>130</v>
      </c>
      <c r="C64" s="1"/>
      <c r="D64" s="1"/>
      <c r="E64" s="57" t="s">
        <v>247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 thickBot="1">
      <c r="A65" s="9"/>
      <c r="B65" s="58" t="s">
        <v>132</v>
      </c>
      <c r="C65" s="29"/>
      <c r="D65" s="29"/>
      <c r="E65" s="59" t="s">
        <v>1279</v>
      </c>
      <c r="F65" s="29"/>
      <c r="G65" s="29"/>
      <c r="H65" s="60"/>
      <c r="I65" s="29"/>
      <c r="J65" s="60"/>
      <c r="K65" s="29"/>
      <c r="L65" s="29"/>
      <c r="M65" s="12"/>
      <c r="N65" s="2"/>
      <c r="O65" s="2"/>
      <c r="P65" s="2"/>
      <c r="Q65" s="2"/>
    </row>
    <row r="66" thickTop="1">
      <c r="A66" s="9"/>
      <c r="B66" s="49">
        <v>12</v>
      </c>
      <c r="C66" s="50" t="s">
        <v>245</v>
      </c>
      <c r="D66" s="50" t="s">
        <v>249</v>
      </c>
      <c r="E66" s="50" t="s">
        <v>246</v>
      </c>
      <c r="F66" s="50" t="s">
        <v>7</v>
      </c>
      <c r="G66" s="51" t="s">
        <v>172</v>
      </c>
      <c r="H66" s="61">
        <v>3.8399999999999999</v>
      </c>
      <c r="I66" s="35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1">
        <f>IF(ISNUMBER(K66),IF(H66&gt;0,IF(I66&gt;0,J66,0),0),0)</f>
        <v>0</v>
      </c>
      <c r="R66" s="33">
        <f>IF(ISNUMBER(K66)=FALSE,J66,0)</f>
        <v>0</v>
      </c>
    </row>
    <row r="67">
      <c r="A67" s="9"/>
      <c r="B67" s="56" t="s">
        <v>130</v>
      </c>
      <c r="C67" s="1"/>
      <c r="D67" s="1"/>
      <c r="E67" s="57" t="s">
        <v>250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 thickBot="1">
      <c r="A68" s="9"/>
      <c r="B68" s="58" t="s">
        <v>132</v>
      </c>
      <c r="C68" s="29"/>
      <c r="D68" s="29"/>
      <c r="E68" s="59" t="s">
        <v>1280</v>
      </c>
      <c r="F68" s="29"/>
      <c r="G68" s="29"/>
      <c r="H68" s="60"/>
      <c r="I68" s="29"/>
      <c r="J68" s="60"/>
      <c r="K68" s="29"/>
      <c r="L68" s="29"/>
      <c r="M68" s="12"/>
      <c r="N68" s="2"/>
      <c r="O68" s="2"/>
      <c r="P68" s="2"/>
      <c r="Q68" s="2"/>
    </row>
    <row r="69" thickTop="1">
      <c r="A69" s="9"/>
      <c r="B69" s="49">
        <v>13</v>
      </c>
      <c r="C69" s="50" t="s">
        <v>245</v>
      </c>
      <c r="D69" s="50" t="s">
        <v>175</v>
      </c>
      <c r="E69" s="50" t="s">
        <v>246</v>
      </c>
      <c r="F69" s="50" t="s">
        <v>7</v>
      </c>
      <c r="G69" s="51" t="s">
        <v>172</v>
      </c>
      <c r="H69" s="61">
        <v>67.200000000000003</v>
      </c>
      <c r="I69" s="35">
        <f>ROUND(0,2)</f>
        <v>0</v>
      </c>
      <c r="J69" s="62">
        <f>ROUND(I69*H69,2)</f>
        <v>0</v>
      </c>
      <c r="K69" s="63">
        <v>0.20999999999999999</v>
      </c>
      <c r="L69" s="64">
        <f>IF(ISNUMBER(K69),ROUND(J69*(K69+1),2),0)</f>
        <v>0</v>
      </c>
      <c r="M69" s="12"/>
      <c r="N69" s="2"/>
      <c r="O69" s="2"/>
      <c r="P69" s="2"/>
      <c r="Q69" s="41">
        <f>IF(ISNUMBER(K69),IF(H69&gt;0,IF(I69&gt;0,J69,0),0),0)</f>
        <v>0</v>
      </c>
      <c r="R69" s="33">
        <f>IF(ISNUMBER(K69)=FALSE,J69,0)</f>
        <v>0</v>
      </c>
    </row>
    <row r="70">
      <c r="A70" s="9"/>
      <c r="B70" s="56" t="s">
        <v>130</v>
      </c>
      <c r="C70" s="1"/>
      <c r="D70" s="1"/>
      <c r="E70" s="57" t="s">
        <v>252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 thickBot="1">
      <c r="A71" s="9"/>
      <c r="B71" s="58" t="s">
        <v>132</v>
      </c>
      <c r="C71" s="29"/>
      <c r="D71" s="29"/>
      <c r="E71" s="59" t="s">
        <v>1281</v>
      </c>
      <c r="F71" s="29"/>
      <c r="G71" s="29"/>
      <c r="H71" s="60"/>
      <c r="I71" s="29"/>
      <c r="J71" s="60"/>
      <c r="K71" s="29"/>
      <c r="L71" s="29"/>
      <c r="M71" s="12"/>
      <c r="N71" s="2"/>
      <c r="O71" s="2"/>
      <c r="P71" s="2"/>
      <c r="Q71" s="2"/>
    </row>
    <row r="72" thickTop="1">
      <c r="A72" s="9"/>
      <c r="B72" s="49">
        <v>14</v>
      </c>
      <c r="C72" s="50" t="s">
        <v>257</v>
      </c>
      <c r="D72" s="50" t="s">
        <v>7</v>
      </c>
      <c r="E72" s="50" t="s">
        <v>258</v>
      </c>
      <c r="F72" s="50" t="s">
        <v>7</v>
      </c>
      <c r="G72" s="51" t="s">
        <v>172</v>
      </c>
      <c r="H72" s="61">
        <v>56.799999999999997</v>
      </c>
      <c r="I72" s="35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1">
        <f>IF(ISNUMBER(K72),IF(H72&gt;0,IF(I72&gt;0,J72,0),0),0)</f>
        <v>0</v>
      </c>
      <c r="R72" s="33">
        <f>IF(ISNUMBER(K72)=FALSE,J72,0)</f>
        <v>0</v>
      </c>
    </row>
    <row r="73">
      <c r="A73" s="9"/>
      <c r="B73" s="56" t="s">
        <v>130</v>
      </c>
      <c r="C73" s="1"/>
      <c r="D73" s="1"/>
      <c r="E73" s="57" t="s">
        <v>7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 thickBot="1">
      <c r="A74" s="9"/>
      <c r="B74" s="58" t="s">
        <v>132</v>
      </c>
      <c r="C74" s="29"/>
      <c r="D74" s="29"/>
      <c r="E74" s="59" t="s">
        <v>1282</v>
      </c>
      <c r="F74" s="29"/>
      <c r="G74" s="29"/>
      <c r="H74" s="60"/>
      <c r="I74" s="29"/>
      <c r="J74" s="60"/>
      <c r="K74" s="29"/>
      <c r="L74" s="29"/>
      <c r="M74" s="12"/>
      <c r="N74" s="2"/>
      <c r="O74" s="2"/>
      <c r="P74" s="2"/>
      <c r="Q74" s="2"/>
    </row>
    <row r="75" thickTop="1">
      <c r="A75" s="9"/>
      <c r="B75" s="49">
        <v>15</v>
      </c>
      <c r="C75" s="50" t="s">
        <v>257</v>
      </c>
      <c r="D75" s="50" t="s">
        <v>175</v>
      </c>
      <c r="E75" s="50" t="s">
        <v>258</v>
      </c>
      <c r="F75" s="50" t="s">
        <v>7</v>
      </c>
      <c r="G75" s="51" t="s">
        <v>172</v>
      </c>
      <c r="H75" s="61">
        <v>67.200000000000003</v>
      </c>
      <c r="I75" s="35">
        <f>ROUND(0,2)</f>
        <v>0</v>
      </c>
      <c r="J75" s="62">
        <f>ROUND(I75*H75,2)</f>
        <v>0</v>
      </c>
      <c r="K75" s="63">
        <v>0.20999999999999999</v>
      </c>
      <c r="L75" s="64">
        <f>IF(ISNUMBER(K75),ROUND(J75*(K75+1),2),0)</f>
        <v>0</v>
      </c>
      <c r="M75" s="12"/>
      <c r="N75" s="2"/>
      <c r="O75" s="2"/>
      <c r="P75" s="2"/>
      <c r="Q75" s="41">
        <f>IF(ISNUMBER(K75),IF(H75&gt;0,IF(I75&gt;0,J75,0),0),0)</f>
        <v>0</v>
      </c>
      <c r="R75" s="33">
        <f>IF(ISNUMBER(K75)=FALSE,J75,0)</f>
        <v>0</v>
      </c>
    </row>
    <row r="76">
      <c r="A76" s="9"/>
      <c r="B76" s="56" t="s">
        <v>130</v>
      </c>
      <c r="C76" s="1"/>
      <c r="D76" s="1"/>
      <c r="E76" s="57" t="s">
        <v>176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 thickBot="1">
      <c r="A77" s="9"/>
      <c r="B77" s="58" t="s">
        <v>132</v>
      </c>
      <c r="C77" s="29"/>
      <c r="D77" s="29"/>
      <c r="E77" s="59" t="s">
        <v>1283</v>
      </c>
      <c r="F77" s="29"/>
      <c r="G77" s="29"/>
      <c r="H77" s="60"/>
      <c r="I77" s="29"/>
      <c r="J77" s="60"/>
      <c r="K77" s="29"/>
      <c r="L77" s="29"/>
      <c r="M77" s="12"/>
      <c r="N77" s="2"/>
      <c r="O77" s="2"/>
      <c r="P77" s="2"/>
      <c r="Q77" s="2"/>
    </row>
    <row r="78" thickTop="1">
      <c r="A78" s="9"/>
      <c r="B78" s="49">
        <v>16</v>
      </c>
      <c r="C78" s="50" t="s">
        <v>452</v>
      </c>
      <c r="D78" s="50" t="s">
        <v>175</v>
      </c>
      <c r="E78" s="50" t="s">
        <v>453</v>
      </c>
      <c r="F78" s="50" t="s">
        <v>7</v>
      </c>
      <c r="G78" s="51" t="s">
        <v>172</v>
      </c>
      <c r="H78" s="61">
        <v>67.200000000000003</v>
      </c>
      <c r="I78" s="35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1">
        <f>IF(ISNUMBER(K78),IF(H78&gt;0,IF(I78&gt;0,J78,0),0),0)</f>
        <v>0</v>
      </c>
      <c r="R78" s="33">
        <f>IF(ISNUMBER(K78)=FALSE,J78,0)</f>
        <v>0</v>
      </c>
    </row>
    <row r="79">
      <c r="A79" s="9"/>
      <c r="B79" s="56" t="s">
        <v>130</v>
      </c>
      <c r="C79" s="1"/>
      <c r="D79" s="1"/>
      <c r="E79" s="57" t="s">
        <v>176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 thickBot="1">
      <c r="A80" s="9"/>
      <c r="B80" s="58" t="s">
        <v>132</v>
      </c>
      <c r="C80" s="29"/>
      <c r="D80" s="29"/>
      <c r="E80" s="59" t="s">
        <v>1284</v>
      </c>
      <c r="F80" s="29"/>
      <c r="G80" s="29"/>
      <c r="H80" s="60"/>
      <c r="I80" s="29"/>
      <c r="J80" s="60"/>
      <c r="K80" s="29"/>
      <c r="L80" s="29"/>
      <c r="M80" s="12"/>
      <c r="N80" s="2"/>
      <c r="O80" s="2"/>
      <c r="P80" s="2"/>
      <c r="Q80" s="2"/>
    </row>
    <row r="81" thickTop="1">
      <c r="A81" s="9"/>
      <c r="B81" s="49">
        <v>17</v>
      </c>
      <c r="C81" s="50" t="s">
        <v>265</v>
      </c>
      <c r="D81" s="50" t="s">
        <v>7</v>
      </c>
      <c r="E81" s="50" t="s">
        <v>266</v>
      </c>
      <c r="F81" s="50" t="s">
        <v>7</v>
      </c>
      <c r="G81" s="51" t="s">
        <v>172</v>
      </c>
      <c r="H81" s="61">
        <v>3.8399999999999999</v>
      </c>
      <c r="I81" s="35">
        <f>ROUND(0,2)</f>
        <v>0</v>
      </c>
      <c r="J81" s="62">
        <f>ROUND(I81*H81,2)</f>
        <v>0</v>
      </c>
      <c r="K81" s="63">
        <v>0.20999999999999999</v>
      </c>
      <c r="L81" s="64">
        <f>IF(ISNUMBER(K81),ROUND(J81*(K81+1),2),0)</f>
        <v>0</v>
      </c>
      <c r="M81" s="12"/>
      <c r="N81" s="2"/>
      <c r="O81" s="2"/>
      <c r="P81" s="2"/>
      <c r="Q81" s="41">
        <f>IF(ISNUMBER(K81),IF(H81&gt;0,IF(I81&gt;0,J81,0),0),0)</f>
        <v>0</v>
      </c>
      <c r="R81" s="33">
        <f>IF(ISNUMBER(K81)=FALSE,J81,0)</f>
        <v>0</v>
      </c>
    </row>
    <row r="82">
      <c r="A82" s="9"/>
      <c r="B82" s="56" t="s">
        <v>130</v>
      </c>
      <c r="C82" s="1"/>
      <c r="D82" s="1"/>
      <c r="E82" s="57" t="s">
        <v>7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 thickBot="1">
      <c r="A83" s="9"/>
      <c r="B83" s="58" t="s">
        <v>132</v>
      </c>
      <c r="C83" s="29"/>
      <c r="D83" s="29"/>
      <c r="E83" s="59" t="s">
        <v>1285</v>
      </c>
      <c r="F83" s="29"/>
      <c r="G83" s="29"/>
      <c r="H83" s="60"/>
      <c r="I83" s="29"/>
      <c r="J83" s="60"/>
      <c r="K83" s="29"/>
      <c r="L83" s="29"/>
      <c r="M83" s="12"/>
      <c r="N83" s="2"/>
      <c r="O83" s="2"/>
      <c r="P83" s="2"/>
      <c r="Q83" s="2"/>
    </row>
    <row r="84" thickTop="1">
      <c r="A84" s="9"/>
      <c r="B84" s="49">
        <v>18</v>
      </c>
      <c r="C84" s="50" t="s">
        <v>268</v>
      </c>
      <c r="D84" s="50" t="s">
        <v>7</v>
      </c>
      <c r="E84" s="50" t="s">
        <v>269</v>
      </c>
      <c r="F84" s="50" t="s">
        <v>7</v>
      </c>
      <c r="G84" s="51" t="s">
        <v>200</v>
      </c>
      <c r="H84" s="61">
        <v>134.40000000000001</v>
      </c>
      <c r="I84" s="35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1">
        <f>IF(ISNUMBER(K84),IF(H84&gt;0,IF(I84&gt;0,J84,0),0),0)</f>
        <v>0</v>
      </c>
      <c r="R84" s="33">
        <f>IF(ISNUMBER(K84)=FALSE,J84,0)</f>
        <v>0</v>
      </c>
    </row>
    <row r="85">
      <c r="A85" s="9"/>
      <c r="B85" s="56" t="s">
        <v>130</v>
      </c>
      <c r="C85" s="1"/>
      <c r="D85" s="1"/>
      <c r="E85" s="57" t="s">
        <v>7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 thickBot="1">
      <c r="A86" s="9"/>
      <c r="B86" s="58" t="s">
        <v>132</v>
      </c>
      <c r="C86" s="29"/>
      <c r="D86" s="29"/>
      <c r="E86" s="59" t="s">
        <v>1286</v>
      </c>
      <c r="F86" s="29"/>
      <c r="G86" s="29"/>
      <c r="H86" s="60"/>
      <c r="I86" s="29"/>
      <c r="J86" s="60"/>
      <c r="K86" s="29"/>
      <c r="L86" s="29"/>
      <c r="M86" s="12"/>
      <c r="N86" s="2"/>
      <c r="O86" s="2"/>
      <c r="P86" s="2"/>
      <c r="Q86" s="2"/>
    </row>
    <row r="87" thickTop="1">
      <c r="A87" s="9"/>
      <c r="B87" s="49">
        <v>19</v>
      </c>
      <c r="C87" s="50" t="s">
        <v>275</v>
      </c>
      <c r="D87" s="50" t="s">
        <v>7</v>
      </c>
      <c r="E87" s="50" t="s">
        <v>276</v>
      </c>
      <c r="F87" s="50" t="s">
        <v>7</v>
      </c>
      <c r="G87" s="51" t="s">
        <v>172</v>
      </c>
      <c r="H87" s="61">
        <v>2.8500000000000001</v>
      </c>
      <c r="I87" s="35">
        <f>ROUND(0,2)</f>
        <v>0</v>
      </c>
      <c r="J87" s="62">
        <f>ROUND(I87*H87,2)</f>
        <v>0</v>
      </c>
      <c r="K87" s="63">
        <v>0.20999999999999999</v>
      </c>
      <c r="L87" s="64">
        <f>IF(ISNUMBER(K87),ROUND(J87*(K87+1),2),0)</f>
        <v>0</v>
      </c>
      <c r="M87" s="12"/>
      <c r="N87" s="2"/>
      <c r="O87" s="2"/>
      <c r="P87" s="2"/>
      <c r="Q87" s="41">
        <f>IF(ISNUMBER(K87),IF(H87&gt;0,IF(I87&gt;0,J87,0),0),0)</f>
        <v>0</v>
      </c>
      <c r="R87" s="33">
        <f>IF(ISNUMBER(K87)=FALSE,J87,0)</f>
        <v>0</v>
      </c>
    </row>
    <row r="88">
      <c r="A88" s="9"/>
      <c r="B88" s="56" t="s">
        <v>130</v>
      </c>
      <c r="C88" s="1"/>
      <c r="D88" s="1"/>
      <c r="E88" s="57" t="s">
        <v>7</v>
      </c>
      <c r="F88" s="1"/>
      <c r="G88" s="1"/>
      <c r="H88" s="48"/>
      <c r="I88" s="1"/>
      <c r="J88" s="48"/>
      <c r="K88" s="1"/>
      <c r="L88" s="1"/>
      <c r="M88" s="12"/>
      <c r="N88" s="2"/>
      <c r="O88" s="2"/>
      <c r="P88" s="2"/>
      <c r="Q88" s="2"/>
    </row>
    <row r="89" thickBot="1">
      <c r="A89" s="9"/>
      <c r="B89" s="58" t="s">
        <v>132</v>
      </c>
      <c r="C89" s="29"/>
      <c r="D89" s="29"/>
      <c r="E89" s="59" t="s">
        <v>1287</v>
      </c>
      <c r="F89" s="29"/>
      <c r="G89" s="29"/>
      <c r="H89" s="60"/>
      <c r="I89" s="29"/>
      <c r="J89" s="60"/>
      <c r="K89" s="29"/>
      <c r="L89" s="29"/>
      <c r="M89" s="12"/>
      <c r="N89" s="2"/>
      <c r="O89" s="2"/>
      <c r="P89" s="2"/>
      <c r="Q89" s="2"/>
    </row>
    <row r="90" thickTop="1">
      <c r="A90" s="9"/>
      <c r="B90" s="49">
        <v>20</v>
      </c>
      <c r="C90" s="50" t="s">
        <v>278</v>
      </c>
      <c r="D90" s="50" t="s">
        <v>7</v>
      </c>
      <c r="E90" s="50" t="s">
        <v>279</v>
      </c>
      <c r="F90" s="50" t="s">
        <v>7</v>
      </c>
      <c r="G90" s="51" t="s">
        <v>200</v>
      </c>
      <c r="H90" s="61">
        <v>19</v>
      </c>
      <c r="I90" s="35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1">
        <f>IF(ISNUMBER(K90),IF(H90&gt;0,IF(I90&gt;0,J90,0),0),0)</f>
        <v>0</v>
      </c>
      <c r="R90" s="33">
        <f>IF(ISNUMBER(K90)=FALSE,J90,0)</f>
        <v>0</v>
      </c>
    </row>
    <row r="91">
      <c r="A91" s="9"/>
      <c r="B91" s="56" t="s">
        <v>130</v>
      </c>
      <c r="C91" s="1"/>
      <c r="D91" s="1"/>
      <c r="E91" s="57" t="s">
        <v>7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 thickBot="1">
      <c r="A92" s="9"/>
      <c r="B92" s="58" t="s">
        <v>132</v>
      </c>
      <c r="C92" s="29"/>
      <c r="D92" s="29"/>
      <c r="E92" s="59" t="s">
        <v>1288</v>
      </c>
      <c r="F92" s="29"/>
      <c r="G92" s="29"/>
      <c r="H92" s="60"/>
      <c r="I92" s="29"/>
      <c r="J92" s="60"/>
      <c r="K92" s="29"/>
      <c r="L92" s="29"/>
      <c r="M92" s="12"/>
      <c r="N92" s="2"/>
      <c r="O92" s="2"/>
      <c r="P92" s="2"/>
      <c r="Q92" s="2"/>
    </row>
    <row r="93" thickTop="1">
      <c r="A93" s="9"/>
      <c r="B93" s="49">
        <v>21</v>
      </c>
      <c r="C93" s="50" t="s">
        <v>721</v>
      </c>
      <c r="D93" s="50" t="s">
        <v>7</v>
      </c>
      <c r="E93" s="50" t="s">
        <v>722</v>
      </c>
      <c r="F93" s="50" t="s">
        <v>7</v>
      </c>
      <c r="G93" s="51" t="s">
        <v>200</v>
      </c>
      <c r="H93" s="61">
        <v>38</v>
      </c>
      <c r="I93" s="35">
        <f>ROUND(0,2)</f>
        <v>0</v>
      </c>
      <c r="J93" s="62">
        <f>ROUND(I93*H93,2)</f>
        <v>0</v>
      </c>
      <c r="K93" s="63">
        <v>0.20999999999999999</v>
      </c>
      <c r="L93" s="64">
        <f>IF(ISNUMBER(K93),ROUND(J93*(K93+1),2),0)</f>
        <v>0</v>
      </c>
      <c r="M93" s="12"/>
      <c r="N93" s="2"/>
      <c r="O93" s="2"/>
      <c r="P93" s="2"/>
      <c r="Q93" s="41">
        <f>IF(ISNUMBER(K93),IF(H93&gt;0,IF(I93&gt;0,J93,0),0),0)</f>
        <v>0</v>
      </c>
      <c r="R93" s="33">
        <f>IF(ISNUMBER(K93)=FALSE,J93,0)</f>
        <v>0</v>
      </c>
    </row>
    <row r="94">
      <c r="A94" s="9"/>
      <c r="B94" s="56" t="s">
        <v>130</v>
      </c>
      <c r="C94" s="1"/>
      <c r="D94" s="1"/>
      <c r="E94" s="57" t="s">
        <v>7</v>
      </c>
      <c r="F94" s="1"/>
      <c r="G94" s="1"/>
      <c r="H94" s="48"/>
      <c r="I94" s="1"/>
      <c r="J94" s="48"/>
      <c r="K94" s="1"/>
      <c r="L94" s="1"/>
      <c r="M94" s="12"/>
      <c r="N94" s="2"/>
      <c r="O94" s="2"/>
      <c r="P94" s="2"/>
      <c r="Q94" s="2"/>
    </row>
    <row r="95" thickBot="1">
      <c r="A95" s="9"/>
      <c r="B95" s="58" t="s">
        <v>132</v>
      </c>
      <c r="C95" s="29"/>
      <c r="D95" s="29"/>
      <c r="E95" s="59" t="s">
        <v>1289</v>
      </c>
      <c r="F95" s="29"/>
      <c r="G95" s="29"/>
      <c r="H95" s="60"/>
      <c r="I95" s="29"/>
      <c r="J95" s="60"/>
      <c r="K95" s="29"/>
      <c r="L95" s="29"/>
      <c r="M95" s="12"/>
      <c r="N95" s="2"/>
      <c r="O95" s="2"/>
      <c r="P95" s="2"/>
      <c r="Q95" s="2"/>
    </row>
    <row r="96" thickTop="1" thickBot="1" ht="25" customHeight="1">
      <c r="A96" s="9"/>
      <c r="B96" s="1"/>
      <c r="C96" s="65">
        <v>1</v>
      </c>
      <c r="D96" s="1"/>
      <c r="E96" s="66" t="s">
        <v>165</v>
      </c>
      <c r="F96" s="1"/>
      <c r="G96" s="67" t="s">
        <v>152</v>
      </c>
      <c r="H96" s="68">
        <f>J51+J54+J57+J60+J63+J66+J69+J72+J75+J78+J81+J84+J87+J90+J93</f>
        <v>0</v>
      </c>
      <c r="I96" s="67" t="s">
        <v>153</v>
      </c>
      <c r="J96" s="69">
        <f>(L96-H96)</f>
        <v>0</v>
      </c>
      <c r="K96" s="67" t="s">
        <v>154</v>
      </c>
      <c r="L96" s="70">
        <f>L51+L54+L57+L60+L63+L66+L69+L72+L75+L78+L81+L84+L87+L90+L93</f>
        <v>0</v>
      </c>
      <c r="M96" s="12"/>
      <c r="N96" s="2"/>
      <c r="O96" s="2"/>
      <c r="P96" s="2"/>
      <c r="Q96" s="41">
        <f>0+Q51+Q54+Q57+Q60+Q63+Q66+Q69+Q72+Q75+Q78+Q81+Q84+Q87+Q90+Q93</f>
        <v>0</v>
      </c>
      <c r="R96" s="33">
        <f>0+R51+R54+R57+R60+R63+R66+R69+R72+R75+R78+R81+R84+R87+R90+R93</f>
        <v>0</v>
      </c>
      <c r="S96" s="71">
        <f>Q96*(1+J96)+R96</f>
        <v>0</v>
      </c>
    </row>
    <row r="97" thickTop="1" thickBot="1" ht="25" customHeight="1">
      <c r="A97" s="9"/>
      <c r="B97" s="72"/>
      <c r="C97" s="72"/>
      <c r="D97" s="72"/>
      <c r="E97" s="73"/>
      <c r="F97" s="72"/>
      <c r="G97" s="74" t="s">
        <v>155</v>
      </c>
      <c r="H97" s="75">
        <f>J51+J54+J57+J60+J63+J66+J69+J72+J75+J78+J81+J84+J87+J90+J93</f>
        <v>0</v>
      </c>
      <c r="I97" s="74" t="s">
        <v>156</v>
      </c>
      <c r="J97" s="76">
        <f>0+J96</f>
        <v>0</v>
      </c>
      <c r="K97" s="74" t="s">
        <v>157</v>
      </c>
      <c r="L97" s="77">
        <f>L51+L54+L57+L60+L63+L66+L69+L72+L75+L78+L81+L84+L87+L90+L93</f>
        <v>0</v>
      </c>
      <c r="M97" s="12"/>
      <c r="N97" s="2"/>
      <c r="O97" s="2"/>
      <c r="P97" s="2"/>
      <c r="Q97" s="2"/>
    </row>
    <row r="98" ht="40" customHeight="1">
      <c r="A98" s="9"/>
      <c r="B98" s="82" t="s">
        <v>286</v>
      </c>
      <c r="C98" s="1"/>
      <c r="D98" s="1"/>
      <c r="E98" s="1"/>
      <c r="F98" s="1"/>
      <c r="G98" s="1"/>
      <c r="H98" s="48"/>
      <c r="I98" s="1"/>
      <c r="J98" s="48"/>
      <c r="K98" s="1"/>
      <c r="L98" s="1"/>
      <c r="M98" s="12"/>
      <c r="N98" s="2"/>
      <c r="O98" s="2"/>
      <c r="P98" s="2"/>
      <c r="Q98" s="2"/>
    </row>
    <row r="99">
      <c r="A99" s="9"/>
      <c r="B99" s="49">
        <v>22</v>
      </c>
      <c r="C99" s="50" t="s">
        <v>294</v>
      </c>
      <c r="D99" s="50" t="s">
        <v>175</v>
      </c>
      <c r="E99" s="50" t="s">
        <v>295</v>
      </c>
      <c r="F99" s="50" t="s">
        <v>7</v>
      </c>
      <c r="G99" s="51" t="s">
        <v>200</v>
      </c>
      <c r="H99" s="52">
        <v>134.40000000000001</v>
      </c>
      <c r="I99" s="24">
        <f>ROUND(0,2)</f>
        <v>0</v>
      </c>
      <c r="J99" s="53">
        <f>ROUND(I99*H99,2)</f>
        <v>0</v>
      </c>
      <c r="K99" s="54">
        <v>0.20999999999999999</v>
      </c>
      <c r="L99" s="55">
        <f>IF(ISNUMBER(K99),ROUND(J99*(K99+1),2),0)</f>
        <v>0</v>
      </c>
      <c r="M99" s="12"/>
      <c r="N99" s="2"/>
      <c r="O99" s="2"/>
      <c r="P99" s="2"/>
      <c r="Q99" s="41">
        <f>IF(ISNUMBER(K99),IF(H99&gt;0,IF(I99&gt;0,J99,0),0),0)</f>
        <v>0</v>
      </c>
      <c r="R99" s="33">
        <f>IF(ISNUMBER(K99)=FALSE,J99,0)</f>
        <v>0</v>
      </c>
    </row>
    <row r="100">
      <c r="A100" s="9"/>
      <c r="B100" s="56" t="s">
        <v>130</v>
      </c>
      <c r="C100" s="1"/>
      <c r="D100" s="1"/>
      <c r="E100" s="57" t="s">
        <v>176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 thickBot="1">
      <c r="A101" s="9"/>
      <c r="B101" s="58" t="s">
        <v>132</v>
      </c>
      <c r="C101" s="29"/>
      <c r="D101" s="29"/>
      <c r="E101" s="59" t="s">
        <v>1290</v>
      </c>
      <c r="F101" s="29"/>
      <c r="G101" s="29"/>
      <c r="H101" s="60"/>
      <c r="I101" s="29"/>
      <c r="J101" s="60"/>
      <c r="K101" s="29"/>
      <c r="L101" s="29"/>
      <c r="M101" s="12"/>
      <c r="N101" s="2"/>
      <c r="O101" s="2"/>
      <c r="P101" s="2"/>
      <c r="Q101" s="2"/>
    </row>
    <row r="102" thickTop="1" thickBot="1" ht="25" customHeight="1">
      <c r="A102" s="9"/>
      <c r="B102" s="1"/>
      <c r="C102" s="65">
        <v>2</v>
      </c>
      <c r="D102" s="1"/>
      <c r="E102" s="66" t="s">
        <v>166</v>
      </c>
      <c r="F102" s="1"/>
      <c r="G102" s="67" t="s">
        <v>152</v>
      </c>
      <c r="H102" s="68">
        <f>0+J99</f>
        <v>0</v>
      </c>
      <c r="I102" s="67" t="s">
        <v>153</v>
      </c>
      <c r="J102" s="69">
        <f>(L102-H102)</f>
        <v>0</v>
      </c>
      <c r="K102" s="67" t="s">
        <v>154</v>
      </c>
      <c r="L102" s="70">
        <f>0+L99</f>
        <v>0</v>
      </c>
      <c r="M102" s="12"/>
      <c r="N102" s="2"/>
      <c r="O102" s="2"/>
      <c r="P102" s="2"/>
      <c r="Q102" s="41">
        <f>0+Q99</f>
        <v>0</v>
      </c>
      <c r="R102" s="33">
        <f>0+R99</f>
        <v>0</v>
      </c>
      <c r="S102" s="71">
        <f>Q102*(1+J102)+R102</f>
        <v>0</v>
      </c>
    </row>
    <row r="103" thickTop="1" thickBot="1" ht="25" customHeight="1">
      <c r="A103" s="9"/>
      <c r="B103" s="72"/>
      <c r="C103" s="72"/>
      <c r="D103" s="72"/>
      <c r="E103" s="73"/>
      <c r="F103" s="72"/>
      <c r="G103" s="74" t="s">
        <v>155</v>
      </c>
      <c r="H103" s="75">
        <f>0+J99</f>
        <v>0</v>
      </c>
      <c r="I103" s="74" t="s">
        <v>156</v>
      </c>
      <c r="J103" s="76">
        <f>0+J102</f>
        <v>0</v>
      </c>
      <c r="K103" s="74" t="s">
        <v>157</v>
      </c>
      <c r="L103" s="77">
        <f>0+L99</f>
        <v>0</v>
      </c>
      <c r="M103" s="12"/>
      <c r="N103" s="2"/>
      <c r="O103" s="2"/>
      <c r="P103" s="2"/>
      <c r="Q103" s="2"/>
    </row>
    <row r="104" ht="40" customHeight="1">
      <c r="A104" s="9"/>
      <c r="B104" s="82" t="s">
        <v>297</v>
      </c>
      <c r="C104" s="1"/>
      <c r="D104" s="1"/>
      <c r="E104" s="1"/>
      <c r="F104" s="1"/>
      <c r="G104" s="1"/>
      <c r="H104" s="48"/>
      <c r="I104" s="1"/>
      <c r="J104" s="48"/>
      <c r="K104" s="1"/>
      <c r="L104" s="1"/>
      <c r="M104" s="12"/>
      <c r="N104" s="2"/>
      <c r="O104" s="2"/>
      <c r="P104" s="2"/>
      <c r="Q104" s="2"/>
    </row>
    <row r="105">
      <c r="A105" s="9"/>
      <c r="B105" s="49">
        <v>23</v>
      </c>
      <c r="C105" s="50" t="s">
        <v>298</v>
      </c>
      <c r="D105" s="50" t="s">
        <v>7</v>
      </c>
      <c r="E105" s="50" t="s">
        <v>299</v>
      </c>
      <c r="F105" s="50" t="s">
        <v>7</v>
      </c>
      <c r="G105" s="51" t="s">
        <v>172</v>
      </c>
      <c r="H105" s="52">
        <v>13.44</v>
      </c>
      <c r="I105" s="24">
        <f>ROUND(0,2)</f>
        <v>0</v>
      </c>
      <c r="J105" s="53">
        <f>ROUND(I105*H105,2)</f>
        <v>0</v>
      </c>
      <c r="K105" s="54">
        <v>0.20999999999999999</v>
      </c>
      <c r="L105" s="55">
        <f>IF(ISNUMBER(K105),ROUND(J105*(K105+1),2),0)</f>
        <v>0</v>
      </c>
      <c r="M105" s="12"/>
      <c r="N105" s="2"/>
      <c r="O105" s="2"/>
      <c r="P105" s="2"/>
      <c r="Q105" s="41">
        <f>IF(ISNUMBER(K105),IF(H105&gt;0,IF(I105&gt;0,J105,0),0),0)</f>
        <v>0</v>
      </c>
      <c r="R105" s="33">
        <f>IF(ISNUMBER(K105)=FALSE,J105,0)</f>
        <v>0</v>
      </c>
    </row>
    <row r="106">
      <c r="A106" s="9"/>
      <c r="B106" s="56" t="s">
        <v>130</v>
      </c>
      <c r="C106" s="1"/>
      <c r="D106" s="1"/>
      <c r="E106" s="57" t="s">
        <v>1291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 thickBot="1">
      <c r="A107" s="9"/>
      <c r="B107" s="58" t="s">
        <v>132</v>
      </c>
      <c r="C107" s="29"/>
      <c r="D107" s="29"/>
      <c r="E107" s="59" t="s">
        <v>1292</v>
      </c>
      <c r="F107" s="29"/>
      <c r="G107" s="29"/>
      <c r="H107" s="60"/>
      <c r="I107" s="29"/>
      <c r="J107" s="60"/>
      <c r="K107" s="29"/>
      <c r="L107" s="29"/>
      <c r="M107" s="12"/>
      <c r="N107" s="2"/>
      <c r="O107" s="2"/>
      <c r="P107" s="2"/>
      <c r="Q107" s="2"/>
    </row>
    <row r="108" thickTop="1">
      <c r="A108" s="9"/>
      <c r="B108" s="49">
        <v>24</v>
      </c>
      <c r="C108" s="50" t="s">
        <v>302</v>
      </c>
      <c r="D108" s="50" t="s">
        <v>7</v>
      </c>
      <c r="E108" s="50" t="s">
        <v>303</v>
      </c>
      <c r="F108" s="50" t="s">
        <v>7</v>
      </c>
      <c r="G108" s="51" t="s">
        <v>172</v>
      </c>
      <c r="H108" s="61">
        <v>20.16</v>
      </c>
      <c r="I108" s="35">
        <f>ROUND(0,2)</f>
        <v>0</v>
      </c>
      <c r="J108" s="62">
        <f>ROUND(I108*H108,2)</f>
        <v>0</v>
      </c>
      <c r="K108" s="63">
        <v>0.20999999999999999</v>
      </c>
      <c r="L108" s="64">
        <f>IF(ISNUMBER(K108),ROUND(J108*(K108+1),2),0)</f>
        <v>0</v>
      </c>
      <c r="M108" s="12"/>
      <c r="N108" s="2"/>
      <c r="O108" s="2"/>
      <c r="P108" s="2"/>
      <c r="Q108" s="41">
        <f>IF(ISNUMBER(K108),IF(H108&gt;0,IF(I108&gt;0,J108,0),0),0)</f>
        <v>0</v>
      </c>
      <c r="R108" s="33">
        <f>IF(ISNUMBER(K108)=FALSE,J108,0)</f>
        <v>0</v>
      </c>
    </row>
    <row r="109">
      <c r="A109" s="9"/>
      <c r="B109" s="56" t="s">
        <v>130</v>
      </c>
      <c r="C109" s="1"/>
      <c r="D109" s="1"/>
      <c r="E109" s="57" t="s">
        <v>7</v>
      </c>
      <c r="F109" s="1"/>
      <c r="G109" s="1"/>
      <c r="H109" s="48"/>
      <c r="I109" s="1"/>
      <c r="J109" s="48"/>
      <c r="K109" s="1"/>
      <c r="L109" s="1"/>
      <c r="M109" s="12"/>
      <c r="N109" s="2"/>
      <c r="O109" s="2"/>
      <c r="P109" s="2"/>
      <c r="Q109" s="2"/>
    </row>
    <row r="110" thickBot="1">
      <c r="A110" s="9"/>
      <c r="B110" s="58" t="s">
        <v>132</v>
      </c>
      <c r="C110" s="29"/>
      <c r="D110" s="29"/>
      <c r="E110" s="59" t="s">
        <v>1293</v>
      </c>
      <c r="F110" s="29"/>
      <c r="G110" s="29"/>
      <c r="H110" s="60"/>
      <c r="I110" s="29"/>
      <c r="J110" s="60"/>
      <c r="K110" s="29"/>
      <c r="L110" s="29"/>
      <c r="M110" s="12"/>
      <c r="N110" s="2"/>
      <c r="O110" s="2"/>
      <c r="P110" s="2"/>
      <c r="Q110" s="2"/>
    </row>
    <row r="111" thickTop="1">
      <c r="A111" s="9"/>
      <c r="B111" s="49">
        <v>25</v>
      </c>
      <c r="C111" s="50" t="s">
        <v>1294</v>
      </c>
      <c r="D111" s="50" t="s">
        <v>7</v>
      </c>
      <c r="E111" s="50" t="s">
        <v>1295</v>
      </c>
      <c r="F111" s="50" t="s">
        <v>7</v>
      </c>
      <c r="G111" s="51" t="s">
        <v>200</v>
      </c>
      <c r="H111" s="61">
        <v>112</v>
      </c>
      <c r="I111" s="35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1">
        <f>IF(ISNUMBER(K111),IF(H111&gt;0,IF(I111&gt;0,J111,0),0),0)</f>
        <v>0</v>
      </c>
      <c r="R111" s="33">
        <f>IF(ISNUMBER(K111)=FALSE,J111,0)</f>
        <v>0</v>
      </c>
    </row>
    <row r="112">
      <c r="A112" s="9"/>
      <c r="B112" s="56" t="s">
        <v>130</v>
      </c>
      <c r="C112" s="1"/>
      <c r="D112" s="1"/>
      <c r="E112" s="57" t="s">
        <v>7</v>
      </c>
      <c r="F112" s="1"/>
      <c r="G112" s="1"/>
      <c r="H112" s="48"/>
      <c r="I112" s="1"/>
      <c r="J112" s="48"/>
      <c r="K112" s="1"/>
      <c r="L112" s="1"/>
      <c r="M112" s="12"/>
      <c r="N112" s="2"/>
      <c r="O112" s="2"/>
      <c r="P112" s="2"/>
      <c r="Q112" s="2"/>
    </row>
    <row r="113" thickBot="1">
      <c r="A113" s="9"/>
      <c r="B113" s="58" t="s">
        <v>132</v>
      </c>
      <c r="C113" s="29"/>
      <c r="D113" s="29"/>
      <c r="E113" s="59" t="s">
        <v>1296</v>
      </c>
      <c r="F113" s="29"/>
      <c r="G113" s="29"/>
      <c r="H113" s="60"/>
      <c r="I113" s="29"/>
      <c r="J113" s="60"/>
      <c r="K113" s="29"/>
      <c r="L113" s="29"/>
      <c r="M113" s="12"/>
      <c r="N113" s="2"/>
      <c r="O113" s="2"/>
      <c r="P113" s="2"/>
      <c r="Q113" s="2"/>
    </row>
    <row r="114" thickTop="1" thickBot="1" ht="25" customHeight="1">
      <c r="A114" s="9"/>
      <c r="B114" s="1"/>
      <c r="C114" s="65">
        <v>5</v>
      </c>
      <c r="D114" s="1"/>
      <c r="E114" s="66" t="s">
        <v>167</v>
      </c>
      <c r="F114" s="1"/>
      <c r="G114" s="67" t="s">
        <v>152</v>
      </c>
      <c r="H114" s="68">
        <f>J105+J108+J111</f>
        <v>0</v>
      </c>
      <c r="I114" s="67" t="s">
        <v>153</v>
      </c>
      <c r="J114" s="69">
        <f>(L114-H114)</f>
        <v>0</v>
      </c>
      <c r="K114" s="67" t="s">
        <v>154</v>
      </c>
      <c r="L114" s="70">
        <f>L105+L108+L111</f>
        <v>0</v>
      </c>
      <c r="M114" s="12"/>
      <c r="N114" s="2"/>
      <c r="O114" s="2"/>
      <c r="P114" s="2"/>
      <c r="Q114" s="41">
        <f>0+Q105+Q108+Q111</f>
        <v>0</v>
      </c>
      <c r="R114" s="33">
        <f>0+R105+R108+R111</f>
        <v>0</v>
      </c>
      <c r="S114" s="71">
        <f>Q114*(1+J114)+R114</f>
        <v>0</v>
      </c>
    </row>
    <row r="115" thickTop="1" thickBot="1" ht="25" customHeight="1">
      <c r="A115" s="9"/>
      <c r="B115" s="72"/>
      <c r="C115" s="72"/>
      <c r="D115" s="72"/>
      <c r="E115" s="73"/>
      <c r="F115" s="72"/>
      <c r="G115" s="74" t="s">
        <v>155</v>
      </c>
      <c r="H115" s="75">
        <f>J105+J108+J111</f>
        <v>0</v>
      </c>
      <c r="I115" s="74" t="s">
        <v>156</v>
      </c>
      <c r="J115" s="76">
        <f>0+J114</f>
        <v>0</v>
      </c>
      <c r="K115" s="74" t="s">
        <v>157</v>
      </c>
      <c r="L115" s="77">
        <f>L105+L108+L111</f>
        <v>0</v>
      </c>
      <c r="M115" s="12"/>
      <c r="N115" s="2"/>
      <c r="O115" s="2"/>
      <c r="P115" s="2"/>
      <c r="Q115" s="2"/>
    </row>
    <row r="116" ht="40" customHeight="1">
      <c r="A116" s="9"/>
      <c r="B116" s="82" t="s">
        <v>346</v>
      </c>
      <c r="C116" s="1"/>
      <c r="D116" s="1"/>
      <c r="E116" s="1"/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>
      <c r="A117" s="9"/>
      <c r="B117" s="49">
        <v>26</v>
      </c>
      <c r="C117" s="50" t="s">
        <v>354</v>
      </c>
      <c r="D117" s="50" t="s">
        <v>7</v>
      </c>
      <c r="E117" s="50" t="s">
        <v>355</v>
      </c>
      <c r="F117" s="50" t="s">
        <v>7</v>
      </c>
      <c r="G117" s="51" t="s">
        <v>227</v>
      </c>
      <c r="H117" s="52">
        <v>32</v>
      </c>
      <c r="I117" s="24">
        <f>ROUND(0,2)</f>
        <v>0</v>
      </c>
      <c r="J117" s="53">
        <f>ROUND(I117*H117,2)</f>
        <v>0</v>
      </c>
      <c r="K117" s="54">
        <v>0.20999999999999999</v>
      </c>
      <c r="L117" s="55">
        <f>IF(ISNUMBER(K117),ROUND(J117*(K117+1),2),0)</f>
        <v>0</v>
      </c>
      <c r="M117" s="12"/>
      <c r="N117" s="2"/>
      <c r="O117" s="2"/>
      <c r="P117" s="2"/>
      <c r="Q117" s="41">
        <f>IF(ISNUMBER(K117),IF(H117&gt;0,IF(I117&gt;0,J117,0),0),0)</f>
        <v>0</v>
      </c>
      <c r="R117" s="33">
        <f>IF(ISNUMBER(K117)=FALSE,J117,0)</f>
        <v>0</v>
      </c>
    </row>
    <row r="118">
      <c r="A118" s="9"/>
      <c r="B118" s="56" t="s">
        <v>130</v>
      </c>
      <c r="C118" s="1"/>
      <c r="D118" s="1"/>
      <c r="E118" s="57" t="s">
        <v>7</v>
      </c>
      <c r="F118" s="1"/>
      <c r="G118" s="1"/>
      <c r="H118" s="48"/>
      <c r="I118" s="1"/>
      <c r="J118" s="48"/>
      <c r="K118" s="1"/>
      <c r="L118" s="1"/>
      <c r="M118" s="12"/>
      <c r="N118" s="2"/>
      <c r="O118" s="2"/>
      <c r="P118" s="2"/>
      <c r="Q118" s="2"/>
    </row>
    <row r="119" thickBot="1">
      <c r="A119" s="9"/>
      <c r="B119" s="58" t="s">
        <v>132</v>
      </c>
      <c r="C119" s="29"/>
      <c r="D119" s="29"/>
      <c r="E119" s="59" t="s">
        <v>1297</v>
      </c>
      <c r="F119" s="29"/>
      <c r="G119" s="29"/>
      <c r="H119" s="60"/>
      <c r="I119" s="29"/>
      <c r="J119" s="60"/>
      <c r="K119" s="29"/>
      <c r="L119" s="29"/>
      <c r="M119" s="12"/>
      <c r="N119" s="2"/>
      <c r="O119" s="2"/>
      <c r="P119" s="2"/>
      <c r="Q119" s="2"/>
    </row>
    <row r="120" thickTop="1" thickBot="1" ht="25" customHeight="1">
      <c r="A120" s="9"/>
      <c r="B120" s="1"/>
      <c r="C120" s="65">
        <v>9</v>
      </c>
      <c r="D120" s="1"/>
      <c r="E120" s="66" t="s">
        <v>169</v>
      </c>
      <c r="F120" s="1"/>
      <c r="G120" s="67" t="s">
        <v>152</v>
      </c>
      <c r="H120" s="68">
        <f>0+J117</f>
        <v>0</v>
      </c>
      <c r="I120" s="67" t="s">
        <v>153</v>
      </c>
      <c r="J120" s="69">
        <f>(L120-H120)</f>
        <v>0</v>
      </c>
      <c r="K120" s="67" t="s">
        <v>154</v>
      </c>
      <c r="L120" s="70">
        <f>0+L117</f>
        <v>0</v>
      </c>
      <c r="M120" s="12"/>
      <c r="N120" s="2"/>
      <c r="O120" s="2"/>
      <c r="P120" s="2"/>
      <c r="Q120" s="41">
        <f>0+Q117</f>
        <v>0</v>
      </c>
      <c r="R120" s="33">
        <f>0+R117</f>
        <v>0</v>
      </c>
      <c r="S120" s="71">
        <f>Q120*(1+J120)+R120</f>
        <v>0</v>
      </c>
    </row>
    <row r="121" thickTop="1" thickBot="1" ht="25" customHeight="1">
      <c r="A121" s="9"/>
      <c r="B121" s="72"/>
      <c r="C121" s="72"/>
      <c r="D121" s="72"/>
      <c r="E121" s="73"/>
      <c r="F121" s="72"/>
      <c r="G121" s="74" t="s">
        <v>155</v>
      </c>
      <c r="H121" s="75">
        <f>0+J117</f>
        <v>0</v>
      </c>
      <c r="I121" s="74" t="s">
        <v>156</v>
      </c>
      <c r="J121" s="76">
        <f>0+J120</f>
        <v>0</v>
      </c>
      <c r="K121" s="74" t="s">
        <v>157</v>
      </c>
      <c r="L121" s="77">
        <f>0+L117</f>
        <v>0</v>
      </c>
      <c r="M121" s="12"/>
      <c r="N121" s="2"/>
      <c r="O121" s="2"/>
      <c r="P121" s="2"/>
      <c r="Q121" s="2"/>
    </row>
    <row r="122">
      <c r="A122" s="13"/>
      <c r="B122" s="4"/>
      <c r="C122" s="4"/>
      <c r="D122" s="4"/>
      <c r="E122" s="4"/>
      <c r="F122" s="4"/>
      <c r="G122" s="4"/>
      <c r="H122" s="78"/>
      <c r="I122" s="4"/>
      <c r="J122" s="78"/>
      <c r="K122" s="4"/>
      <c r="L122" s="4"/>
      <c r="M122" s="14"/>
      <c r="N122" s="2"/>
      <c r="O122" s="2"/>
      <c r="P122" s="2"/>
      <c r="Q122" s="2"/>
    </row>
    <row r="12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2"/>
      <c r="O123" s="2"/>
      <c r="P123" s="2"/>
      <c r="Q123" s="2"/>
    </row>
  </sheetData>
  <mergeCells count="75">
    <mergeCell ref="B40:D40"/>
    <mergeCell ref="B41:D41"/>
    <mergeCell ref="B43:D43"/>
    <mergeCell ref="B44:D44"/>
    <mergeCell ref="B46:D46"/>
    <mergeCell ref="B47:D47"/>
    <mergeCell ref="B52:D52"/>
    <mergeCell ref="B53:D53"/>
    <mergeCell ref="B55:D55"/>
    <mergeCell ref="B56:D56"/>
    <mergeCell ref="B58:D58"/>
    <mergeCell ref="B59:D59"/>
    <mergeCell ref="B61:D61"/>
    <mergeCell ref="B62:D62"/>
    <mergeCell ref="B64:D64"/>
    <mergeCell ref="B65:D65"/>
    <mergeCell ref="B67:D67"/>
    <mergeCell ref="B68:D68"/>
    <mergeCell ref="B70:D70"/>
    <mergeCell ref="B71:D71"/>
    <mergeCell ref="B73:D73"/>
    <mergeCell ref="B74:D74"/>
    <mergeCell ref="B76:D76"/>
    <mergeCell ref="B77:D77"/>
    <mergeCell ref="B79:D79"/>
    <mergeCell ref="B80:D80"/>
    <mergeCell ref="B82:D82"/>
    <mergeCell ref="B83:D83"/>
    <mergeCell ref="B85:D85"/>
    <mergeCell ref="B86:D86"/>
    <mergeCell ref="B88:D88"/>
    <mergeCell ref="B89:D89"/>
    <mergeCell ref="B91:D91"/>
    <mergeCell ref="B92:D92"/>
    <mergeCell ref="B94:D94"/>
    <mergeCell ref="B95:D95"/>
    <mergeCell ref="B50:L50"/>
    <mergeCell ref="B100:D100"/>
    <mergeCell ref="B101:D101"/>
    <mergeCell ref="B98:L98"/>
    <mergeCell ref="B106:D106"/>
    <mergeCell ref="B107:D107"/>
    <mergeCell ref="B109:D109"/>
    <mergeCell ref="B110:D110"/>
    <mergeCell ref="B112:D112"/>
    <mergeCell ref="B113:D113"/>
    <mergeCell ref="B104:L104"/>
    <mergeCell ref="B118:D118"/>
    <mergeCell ref="B119:D119"/>
    <mergeCell ref="B116:L116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4:D34"/>
    <mergeCell ref="B35:D35"/>
    <mergeCell ref="B37:D37"/>
    <mergeCell ref="B38:D38"/>
    <mergeCell ref="B21:D21"/>
    <mergeCell ref="B22:D22"/>
    <mergeCell ref="B23:D23"/>
    <mergeCell ref="B24:D24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H46+H100+H106+H121+H133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1298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L46+L100+L106+L121+L133</f>
        <v>0</v>
      </c>
      <c r="K11" s="1"/>
      <c r="L11" s="1"/>
      <c r="M11" s="12"/>
      <c r="N11" s="2"/>
      <c r="O11" s="2"/>
      <c r="P11" s="2"/>
      <c r="Q11" s="41">
        <f>IF(SUM(K20:K24)&gt;0,ROUND(SUM(S20:S24)/SUM(K20:K24)-1,8),0)</f>
        <v>0</v>
      </c>
      <c r="R11" s="33">
        <f>AVERAGE(J45,J99,J105,J120,J132)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H46</f>
        <v>0</v>
      </c>
      <c r="L20" s="46">
        <f>L46</f>
        <v>0</v>
      </c>
      <c r="M20" s="12"/>
      <c r="N20" s="2"/>
      <c r="O20" s="2"/>
      <c r="P20" s="2"/>
      <c r="Q20" s="2"/>
      <c r="S20" s="33">
        <f>S45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H100</f>
        <v>0</v>
      </c>
      <c r="L21" s="46">
        <f>L100</f>
        <v>0</v>
      </c>
      <c r="M21" s="12"/>
      <c r="N21" s="2"/>
      <c r="O21" s="2"/>
      <c r="P21" s="2"/>
      <c r="Q21" s="2"/>
      <c r="S21" s="33">
        <f>S99</f>
        <v>0</v>
      </c>
    </row>
    <row r="22">
      <c r="A22" s="9"/>
      <c r="B22" s="44">
        <v>2</v>
      </c>
      <c r="C22" s="1"/>
      <c r="D22" s="1"/>
      <c r="E22" s="45" t="s">
        <v>166</v>
      </c>
      <c r="F22" s="1"/>
      <c r="G22" s="1"/>
      <c r="H22" s="1"/>
      <c r="I22" s="1"/>
      <c r="J22" s="1"/>
      <c r="K22" s="46">
        <f>H106</f>
        <v>0</v>
      </c>
      <c r="L22" s="46">
        <f>L106</f>
        <v>0</v>
      </c>
      <c r="M22" s="12"/>
      <c r="N22" s="2"/>
      <c r="O22" s="2"/>
      <c r="P22" s="2"/>
      <c r="Q22" s="2"/>
      <c r="S22" s="33">
        <f>S105</f>
        <v>0</v>
      </c>
    </row>
    <row r="23">
      <c r="A23" s="9"/>
      <c r="B23" s="44">
        <v>5</v>
      </c>
      <c r="C23" s="1"/>
      <c r="D23" s="1"/>
      <c r="E23" s="45" t="s">
        <v>167</v>
      </c>
      <c r="F23" s="1"/>
      <c r="G23" s="1"/>
      <c r="H23" s="1"/>
      <c r="I23" s="1"/>
      <c r="J23" s="1"/>
      <c r="K23" s="46">
        <f>H121</f>
        <v>0</v>
      </c>
      <c r="L23" s="46">
        <f>L121</f>
        <v>0</v>
      </c>
      <c r="M23" s="12"/>
      <c r="N23" s="2"/>
      <c r="O23" s="2"/>
      <c r="P23" s="2"/>
      <c r="Q23" s="2"/>
      <c r="S23" s="33">
        <f>S120</f>
        <v>0</v>
      </c>
    </row>
    <row r="24">
      <c r="A24" s="9"/>
      <c r="B24" s="44">
        <v>9</v>
      </c>
      <c r="C24" s="1"/>
      <c r="D24" s="1"/>
      <c r="E24" s="45" t="s">
        <v>169</v>
      </c>
      <c r="F24" s="1"/>
      <c r="G24" s="1"/>
      <c r="H24" s="1"/>
      <c r="I24" s="1"/>
      <c r="J24" s="1"/>
      <c r="K24" s="46">
        <f>H133</f>
        <v>0</v>
      </c>
      <c r="L24" s="46">
        <f>L133</f>
        <v>0</v>
      </c>
      <c r="M24" s="12"/>
      <c r="N24" s="2"/>
      <c r="O24" s="2"/>
      <c r="P24" s="2"/>
      <c r="Q24" s="2"/>
      <c r="S24" s="33">
        <f>S132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6" t="s">
        <v>118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1"/>
      <c r="N27" s="2"/>
      <c r="O27" s="2"/>
      <c r="P27" s="2"/>
      <c r="Q27" s="2"/>
    </row>
    <row r="28" ht="18" customHeight="1">
      <c r="A28" s="9"/>
      <c r="B28" s="42" t="s">
        <v>119</v>
      </c>
      <c r="C28" s="42" t="s">
        <v>115</v>
      </c>
      <c r="D28" s="42" t="s">
        <v>120</v>
      </c>
      <c r="E28" s="42" t="s">
        <v>116</v>
      </c>
      <c r="F28" s="42" t="s">
        <v>121</v>
      </c>
      <c r="G28" s="43" t="s">
        <v>122</v>
      </c>
      <c r="H28" s="22" t="s">
        <v>123</v>
      </c>
      <c r="I28" s="22" t="s">
        <v>124</v>
      </c>
      <c r="J28" s="22" t="s">
        <v>17</v>
      </c>
      <c r="K28" s="43" t="s">
        <v>125</v>
      </c>
      <c r="L28" s="22" t="s">
        <v>18</v>
      </c>
      <c r="M28" s="79"/>
      <c r="N28" s="2"/>
      <c r="O28" s="2"/>
      <c r="P28" s="2"/>
      <c r="Q28" s="2"/>
    </row>
    <row r="29" ht="40" customHeight="1">
      <c r="A29" s="9"/>
      <c r="B29" s="47" t="s">
        <v>126</v>
      </c>
      <c r="C29" s="1"/>
      <c r="D29" s="1"/>
      <c r="E29" s="1"/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>
      <c r="A30" s="9"/>
      <c r="B30" s="49">
        <v>1</v>
      </c>
      <c r="C30" s="50" t="s">
        <v>170</v>
      </c>
      <c r="D30" s="50" t="s">
        <v>7</v>
      </c>
      <c r="E30" s="50" t="s">
        <v>171</v>
      </c>
      <c r="F30" s="50" t="s">
        <v>7</v>
      </c>
      <c r="G30" s="51" t="s">
        <v>172</v>
      </c>
      <c r="H30" s="52">
        <v>179.12</v>
      </c>
      <c r="I30" s="24">
        <f>ROUND(0,2)</f>
        <v>0</v>
      </c>
      <c r="J30" s="53">
        <f>ROUND(I30*H30,2)</f>
        <v>0</v>
      </c>
      <c r="K30" s="54">
        <v>0.20999999999999999</v>
      </c>
      <c r="L30" s="55">
        <f>IF(ISNUMBER(K30),ROUND(J30*(K30+1),2),0)</f>
        <v>0</v>
      </c>
      <c r="M30" s="12"/>
      <c r="N30" s="2"/>
      <c r="O30" s="2"/>
      <c r="P30" s="2"/>
      <c r="Q30" s="41">
        <f>IF(ISNUMBER(K30),IF(H30&gt;0,IF(I30&gt;0,J30,0),0),0)</f>
        <v>0</v>
      </c>
      <c r="R30" s="33">
        <f>IF(ISNUMBER(K30)=FALSE,J30,0)</f>
        <v>0</v>
      </c>
    </row>
    <row r="31">
      <c r="A31" s="9"/>
      <c r="B31" s="56" t="s">
        <v>130</v>
      </c>
      <c r="C31" s="1"/>
      <c r="D31" s="1"/>
      <c r="E31" s="57" t="s">
        <v>7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 thickBot="1">
      <c r="A32" s="9"/>
      <c r="B32" s="58" t="s">
        <v>132</v>
      </c>
      <c r="C32" s="29"/>
      <c r="D32" s="29"/>
      <c r="E32" s="59" t="s">
        <v>1299</v>
      </c>
      <c r="F32" s="29"/>
      <c r="G32" s="29"/>
      <c r="H32" s="60"/>
      <c r="I32" s="29"/>
      <c r="J32" s="60"/>
      <c r="K32" s="29"/>
      <c r="L32" s="29"/>
      <c r="M32" s="12"/>
      <c r="N32" s="2"/>
      <c r="O32" s="2"/>
      <c r="P32" s="2"/>
      <c r="Q32" s="2"/>
    </row>
    <row r="33" thickTop="1">
      <c r="A33" s="9"/>
      <c r="B33" s="49">
        <v>2</v>
      </c>
      <c r="C33" s="50" t="s">
        <v>170</v>
      </c>
      <c r="D33" s="50" t="s">
        <v>175</v>
      </c>
      <c r="E33" s="50" t="s">
        <v>171</v>
      </c>
      <c r="F33" s="50" t="s">
        <v>7</v>
      </c>
      <c r="G33" s="51" t="s">
        <v>172</v>
      </c>
      <c r="H33" s="61">
        <v>107.19</v>
      </c>
      <c r="I33" s="35">
        <f>ROUND(0,2)</f>
        <v>0</v>
      </c>
      <c r="J33" s="62">
        <f>ROUND(I33*H33,2)</f>
        <v>0</v>
      </c>
      <c r="K33" s="63">
        <v>0.20999999999999999</v>
      </c>
      <c r="L33" s="64">
        <f>IF(ISNUMBER(K33),ROUND(J33*(K33+1),2),0)</f>
        <v>0</v>
      </c>
      <c r="M33" s="12"/>
      <c r="N33" s="2"/>
      <c r="O33" s="2"/>
      <c r="P33" s="2"/>
      <c r="Q33" s="41">
        <f>IF(ISNUMBER(K33),IF(H33&gt;0,IF(I33&gt;0,J33,0),0),0)</f>
        <v>0</v>
      </c>
      <c r="R33" s="33">
        <f>IF(ISNUMBER(K33)=FALSE,J33,0)</f>
        <v>0</v>
      </c>
    </row>
    <row r="34">
      <c r="A34" s="9"/>
      <c r="B34" s="56" t="s">
        <v>130</v>
      </c>
      <c r="C34" s="1"/>
      <c r="D34" s="1"/>
      <c r="E34" s="57" t="s">
        <v>176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132</v>
      </c>
      <c r="C35" s="29"/>
      <c r="D35" s="29"/>
      <c r="E35" s="59" t="s">
        <v>1300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>
      <c r="A36" s="9"/>
      <c r="B36" s="49">
        <v>3</v>
      </c>
      <c r="C36" s="50" t="s">
        <v>186</v>
      </c>
      <c r="D36" s="50" t="s">
        <v>7</v>
      </c>
      <c r="E36" s="50" t="s">
        <v>187</v>
      </c>
      <c r="F36" s="50" t="s">
        <v>7</v>
      </c>
      <c r="G36" s="51" t="s">
        <v>172</v>
      </c>
      <c r="H36" s="61">
        <v>14.289999999999999</v>
      </c>
      <c r="I36" s="35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1">
        <f>IF(ISNUMBER(K36),IF(H36&gt;0,IF(I36&gt;0,J36,0),0),0)</f>
        <v>0</v>
      </c>
      <c r="R36" s="33">
        <f>IF(ISNUMBER(K36)=FALSE,J36,0)</f>
        <v>0</v>
      </c>
    </row>
    <row r="37">
      <c r="A37" s="9"/>
      <c r="B37" s="56" t="s">
        <v>130</v>
      </c>
      <c r="C37" s="1"/>
      <c r="D37" s="1"/>
      <c r="E37" s="57" t="s">
        <v>7</v>
      </c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 thickBot="1">
      <c r="A38" s="9"/>
      <c r="B38" s="58" t="s">
        <v>132</v>
      </c>
      <c r="C38" s="29"/>
      <c r="D38" s="29"/>
      <c r="E38" s="59" t="s">
        <v>1301</v>
      </c>
      <c r="F38" s="29"/>
      <c r="G38" s="29"/>
      <c r="H38" s="60"/>
      <c r="I38" s="29"/>
      <c r="J38" s="60"/>
      <c r="K38" s="29"/>
      <c r="L38" s="29"/>
      <c r="M38" s="12"/>
      <c r="N38" s="2"/>
      <c r="O38" s="2"/>
      <c r="P38" s="2"/>
      <c r="Q38" s="2"/>
    </row>
    <row r="39" thickTop="1">
      <c r="A39" s="9"/>
      <c r="B39" s="49">
        <v>4</v>
      </c>
      <c r="C39" s="50" t="s">
        <v>186</v>
      </c>
      <c r="D39" s="50" t="s">
        <v>175</v>
      </c>
      <c r="E39" s="50" t="s">
        <v>187</v>
      </c>
      <c r="F39" s="50" t="s">
        <v>7</v>
      </c>
      <c r="G39" s="51" t="s">
        <v>172</v>
      </c>
      <c r="H39" s="61">
        <v>109.06</v>
      </c>
      <c r="I39" s="35">
        <f>ROUND(0,2)</f>
        <v>0</v>
      </c>
      <c r="J39" s="62">
        <f>ROUND(I39*H39,2)</f>
        <v>0</v>
      </c>
      <c r="K39" s="63">
        <v>0.20999999999999999</v>
      </c>
      <c r="L39" s="64">
        <f>IF(ISNUMBER(K39),ROUND(J39*(K39+1),2),0)</f>
        <v>0</v>
      </c>
      <c r="M39" s="12"/>
      <c r="N39" s="2"/>
      <c r="O39" s="2"/>
      <c r="P39" s="2"/>
      <c r="Q39" s="41">
        <f>IF(ISNUMBER(K39),IF(H39&gt;0,IF(I39&gt;0,J39,0),0),0)</f>
        <v>0</v>
      </c>
      <c r="R39" s="33">
        <f>IF(ISNUMBER(K39)=FALSE,J39,0)</f>
        <v>0</v>
      </c>
    </row>
    <row r="40">
      <c r="A40" s="9"/>
      <c r="B40" s="56" t="s">
        <v>130</v>
      </c>
      <c r="C40" s="1"/>
      <c r="D40" s="1"/>
      <c r="E40" s="57" t="s">
        <v>176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 thickBot="1">
      <c r="A41" s="9"/>
      <c r="B41" s="58" t="s">
        <v>132</v>
      </c>
      <c r="C41" s="29"/>
      <c r="D41" s="29"/>
      <c r="E41" s="59" t="s">
        <v>1302</v>
      </c>
      <c r="F41" s="29"/>
      <c r="G41" s="29"/>
      <c r="H41" s="60"/>
      <c r="I41" s="29"/>
      <c r="J41" s="60"/>
      <c r="K41" s="29"/>
      <c r="L41" s="29"/>
      <c r="M41" s="12"/>
      <c r="N41" s="2"/>
      <c r="O41" s="2"/>
      <c r="P41" s="2"/>
      <c r="Q41" s="2"/>
    </row>
    <row r="42" thickTop="1">
      <c r="A42" s="9"/>
      <c r="B42" s="49">
        <v>5</v>
      </c>
      <c r="C42" s="50" t="s">
        <v>190</v>
      </c>
      <c r="D42" s="50" t="s">
        <v>7</v>
      </c>
      <c r="E42" s="50" t="s">
        <v>191</v>
      </c>
      <c r="F42" s="50" t="s">
        <v>7</v>
      </c>
      <c r="G42" s="51" t="s">
        <v>172</v>
      </c>
      <c r="H42" s="61">
        <v>19.949999999999999</v>
      </c>
      <c r="I42" s="35">
        <f>ROUND(0,2)</f>
        <v>0</v>
      </c>
      <c r="J42" s="62">
        <f>ROUND(I42*H42,2)</f>
        <v>0</v>
      </c>
      <c r="K42" s="63">
        <v>0.20999999999999999</v>
      </c>
      <c r="L42" s="64">
        <f>IF(ISNUMBER(K42),ROUND(J42*(K42+1),2),0)</f>
        <v>0</v>
      </c>
      <c r="M42" s="12"/>
      <c r="N42" s="2"/>
      <c r="O42" s="2"/>
      <c r="P42" s="2"/>
      <c r="Q42" s="41">
        <f>IF(ISNUMBER(K42),IF(H42&gt;0,IF(I42&gt;0,J42,0),0),0)</f>
        <v>0</v>
      </c>
      <c r="R42" s="33">
        <f>IF(ISNUMBER(K42)=FALSE,J42,0)</f>
        <v>0</v>
      </c>
    </row>
    <row r="43">
      <c r="A43" s="9"/>
      <c r="B43" s="56" t="s">
        <v>130</v>
      </c>
      <c r="C43" s="1"/>
      <c r="D43" s="1"/>
      <c r="E43" s="57" t="s">
        <v>7</v>
      </c>
      <c r="F43" s="1"/>
      <c r="G43" s="1"/>
      <c r="H43" s="48"/>
      <c r="I43" s="1"/>
      <c r="J43" s="48"/>
      <c r="K43" s="1"/>
      <c r="L43" s="1"/>
      <c r="M43" s="12"/>
      <c r="N43" s="2"/>
      <c r="O43" s="2"/>
      <c r="P43" s="2"/>
      <c r="Q43" s="2"/>
    </row>
    <row r="44" thickBot="1">
      <c r="A44" s="9"/>
      <c r="B44" s="58" t="s">
        <v>132</v>
      </c>
      <c r="C44" s="29"/>
      <c r="D44" s="29"/>
      <c r="E44" s="59" t="s">
        <v>1303</v>
      </c>
      <c r="F44" s="29"/>
      <c r="G44" s="29"/>
      <c r="H44" s="60"/>
      <c r="I44" s="29"/>
      <c r="J44" s="60"/>
      <c r="K44" s="29"/>
      <c r="L44" s="29"/>
      <c r="M44" s="12"/>
      <c r="N44" s="2"/>
      <c r="O44" s="2"/>
      <c r="P44" s="2"/>
      <c r="Q44" s="2"/>
    </row>
    <row r="45" thickTop="1" thickBot="1" ht="25" customHeight="1">
      <c r="A45" s="9"/>
      <c r="B45" s="1"/>
      <c r="C45" s="65">
        <v>0</v>
      </c>
      <c r="D45" s="1"/>
      <c r="E45" s="66" t="s">
        <v>117</v>
      </c>
      <c r="F45" s="1"/>
      <c r="G45" s="67" t="s">
        <v>152</v>
      </c>
      <c r="H45" s="68">
        <f>J30+J33+J36+J39+J42</f>
        <v>0</v>
      </c>
      <c r="I45" s="67" t="s">
        <v>153</v>
      </c>
      <c r="J45" s="69">
        <f>(L45-H45)</f>
        <v>0</v>
      </c>
      <c r="K45" s="67" t="s">
        <v>154</v>
      </c>
      <c r="L45" s="70">
        <f>L30+L33+L36+L39+L42</f>
        <v>0</v>
      </c>
      <c r="M45" s="12"/>
      <c r="N45" s="2"/>
      <c r="O45" s="2"/>
      <c r="P45" s="2"/>
      <c r="Q45" s="41">
        <f>0+Q30+Q33+Q36+Q39+Q42</f>
        <v>0</v>
      </c>
      <c r="R45" s="33">
        <f>0+R30+R33+R36+R39+R42</f>
        <v>0</v>
      </c>
      <c r="S45" s="71">
        <f>Q45*(1+J45)+R45</f>
        <v>0</v>
      </c>
    </row>
    <row r="46" thickTop="1" thickBot="1" ht="25" customHeight="1">
      <c r="A46" s="9"/>
      <c r="B46" s="72"/>
      <c r="C46" s="72"/>
      <c r="D46" s="72"/>
      <c r="E46" s="73"/>
      <c r="F46" s="72"/>
      <c r="G46" s="74" t="s">
        <v>155</v>
      </c>
      <c r="H46" s="75">
        <f>J30+J33+J36+J39+J42</f>
        <v>0</v>
      </c>
      <c r="I46" s="74" t="s">
        <v>156</v>
      </c>
      <c r="J46" s="76">
        <f>0+J45</f>
        <v>0</v>
      </c>
      <c r="K46" s="74" t="s">
        <v>157</v>
      </c>
      <c r="L46" s="77">
        <f>L30+L33+L36+L39+L42</f>
        <v>0</v>
      </c>
      <c r="M46" s="12"/>
      <c r="N46" s="2"/>
      <c r="O46" s="2"/>
      <c r="P46" s="2"/>
      <c r="Q46" s="2"/>
    </row>
    <row r="47" ht="40" customHeight="1">
      <c r="A47" s="9"/>
      <c r="B47" s="82" t="s">
        <v>197</v>
      </c>
      <c r="C47" s="1"/>
      <c r="D47" s="1"/>
      <c r="E47" s="1"/>
      <c r="F47" s="1"/>
      <c r="G47" s="1"/>
      <c r="H47" s="48"/>
      <c r="I47" s="1"/>
      <c r="J47" s="48"/>
      <c r="K47" s="1"/>
      <c r="L47" s="1"/>
      <c r="M47" s="12"/>
      <c r="N47" s="2"/>
      <c r="O47" s="2"/>
      <c r="P47" s="2"/>
      <c r="Q47" s="2"/>
    </row>
    <row r="48">
      <c r="A48" s="9"/>
      <c r="B48" s="49">
        <v>6</v>
      </c>
      <c r="C48" s="50" t="s">
        <v>203</v>
      </c>
      <c r="D48" s="50" t="s">
        <v>7</v>
      </c>
      <c r="E48" s="50" t="s">
        <v>204</v>
      </c>
      <c r="F48" s="50" t="s">
        <v>7</v>
      </c>
      <c r="G48" s="51" t="s">
        <v>200</v>
      </c>
      <c r="H48" s="52">
        <v>315</v>
      </c>
      <c r="I48" s="24">
        <f>ROUND(0,2)</f>
        <v>0</v>
      </c>
      <c r="J48" s="53">
        <f>ROUND(I48*H48,2)</f>
        <v>0</v>
      </c>
      <c r="K48" s="54">
        <v>0.20999999999999999</v>
      </c>
      <c r="L48" s="55">
        <f>IF(ISNUMBER(K48),ROUND(J48*(K48+1),2),0)</f>
        <v>0</v>
      </c>
      <c r="M48" s="12"/>
      <c r="N48" s="2"/>
      <c r="O48" s="2"/>
      <c r="P48" s="2"/>
      <c r="Q48" s="41">
        <f>IF(ISNUMBER(K48),IF(H48&gt;0,IF(I48&gt;0,J48,0),0),0)</f>
        <v>0</v>
      </c>
      <c r="R48" s="33">
        <f>IF(ISNUMBER(K48)=FALSE,J48,0)</f>
        <v>0</v>
      </c>
    </row>
    <row r="49">
      <c r="A49" s="9"/>
      <c r="B49" s="56" t="s">
        <v>130</v>
      </c>
      <c r="C49" s="1"/>
      <c r="D49" s="1"/>
      <c r="E49" s="57" t="s">
        <v>7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 thickBot="1">
      <c r="A50" s="9"/>
      <c r="B50" s="58" t="s">
        <v>132</v>
      </c>
      <c r="C50" s="29"/>
      <c r="D50" s="29"/>
      <c r="E50" s="59" t="s">
        <v>1304</v>
      </c>
      <c r="F50" s="29"/>
      <c r="G50" s="29"/>
      <c r="H50" s="60"/>
      <c r="I50" s="29"/>
      <c r="J50" s="60"/>
      <c r="K50" s="29"/>
      <c r="L50" s="29"/>
      <c r="M50" s="12"/>
      <c r="N50" s="2"/>
      <c r="O50" s="2"/>
      <c r="P50" s="2"/>
      <c r="Q50" s="2"/>
    </row>
    <row r="51" thickTop="1">
      <c r="A51" s="9"/>
      <c r="B51" s="49">
        <v>7</v>
      </c>
      <c r="C51" s="50" t="s">
        <v>236</v>
      </c>
      <c r="D51" s="50" t="s">
        <v>7</v>
      </c>
      <c r="E51" s="50" t="s">
        <v>237</v>
      </c>
      <c r="F51" s="50" t="s">
        <v>7</v>
      </c>
      <c r="G51" s="51" t="s">
        <v>172</v>
      </c>
      <c r="H51" s="61">
        <v>148.81</v>
      </c>
      <c r="I51" s="35">
        <f>ROUND(0,2)</f>
        <v>0</v>
      </c>
      <c r="J51" s="62">
        <f>ROUND(I51*H51,2)</f>
        <v>0</v>
      </c>
      <c r="K51" s="63">
        <v>0.20999999999999999</v>
      </c>
      <c r="L51" s="64">
        <f>IF(ISNUMBER(K51),ROUND(J51*(K51+1),2),0)</f>
        <v>0</v>
      </c>
      <c r="M51" s="12"/>
      <c r="N51" s="2"/>
      <c r="O51" s="2"/>
      <c r="P51" s="2"/>
      <c r="Q51" s="41">
        <f>IF(ISNUMBER(K51),IF(H51&gt;0,IF(I51&gt;0,J51,0),0),0)</f>
        <v>0</v>
      </c>
      <c r="R51" s="33">
        <f>IF(ISNUMBER(K51)=FALSE,J51,0)</f>
        <v>0</v>
      </c>
    </row>
    <row r="52">
      <c r="A52" s="9"/>
      <c r="B52" s="56" t="s">
        <v>130</v>
      </c>
      <c r="C52" s="1"/>
      <c r="D52" s="1"/>
      <c r="E52" s="57" t="s">
        <v>7</v>
      </c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 thickBot="1">
      <c r="A53" s="9"/>
      <c r="B53" s="58" t="s">
        <v>132</v>
      </c>
      <c r="C53" s="29"/>
      <c r="D53" s="29"/>
      <c r="E53" s="59" t="s">
        <v>1305</v>
      </c>
      <c r="F53" s="29"/>
      <c r="G53" s="29"/>
      <c r="H53" s="60"/>
      <c r="I53" s="29"/>
      <c r="J53" s="60"/>
      <c r="K53" s="29"/>
      <c r="L53" s="29"/>
      <c r="M53" s="12"/>
      <c r="N53" s="2"/>
      <c r="O53" s="2"/>
      <c r="P53" s="2"/>
      <c r="Q53" s="2"/>
    </row>
    <row r="54" thickTop="1">
      <c r="A54" s="9"/>
      <c r="B54" s="49">
        <v>8</v>
      </c>
      <c r="C54" s="50" t="s">
        <v>236</v>
      </c>
      <c r="D54" s="50" t="s">
        <v>175</v>
      </c>
      <c r="E54" s="50" t="s">
        <v>237</v>
      </c>
      <c r="F54" s="50" t="s">
        <v>7</v>
      </c>
      <c r="G54" s="51" t="s">
        <v>172</v>
      </c>
      <c r="H54" s="61">
        <v>107.19</v>
      </c>
      <c r="I54" s="35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1">
        <f>IF(ISNUMBER(K54),IF(H54&gt;0,IF(I54&gt;0,J54,0),0),0)</f>
        <v>0</v>
      </c>
      <c r="R54" s="33">
        <f>IF(ISNUMBER(K54)=FALSE,J54,0)</f>
        <v>0</v>
      </c>
    </row>
    <row r="55">
      <c r="A55" s="9"/>
      <c r="B55" s="56" t="s">
        <v>130</v>
      </c>
      <c r="C55" s="1"/>
      <c r="D55" s="1"/>
      <c r="E55" s="57" t="s">
        <v>176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 thickBot="1">
      <c r="A56" s="9"/>
      <c r="B56" s="58" t="s">
        <v>132</v>
      </c>
      <c r="C56" s="29"/>
      <c r="D56" s="29"/>
      <c r="E56" s="59" t="s">
        <v>1306</v>
      </c>
      <c r="F56" s="29"/>
      <c r="G56" s="29"/>
      <c r="H56" s="60"/>
      <c r="I56" s="29"/>
      <c r="J56" s="60"/>
      <c r="K56" s="29"/>
      <c r="L56" s="29"/>
      <c r="M56" s="12"/>
      <c r="N56" s="2"/>
      <c r="O56" s="2"/>
      <c r="P56" s="2"/>
      <c r="Q56" s="2"/>
    </row>
    <row r="57" thickTop="1">
      <c r="A57" s="9"/>
      <c r="B57" s="49">
        <v>9</v>
      </c>
      <c r="C57" s="50" t="s">
        <v>245</v>
      </c>
      <c r="D57" s="50" t="s">
        <v>179</v>
      </c>
      <c r="E57" s="50" t="s">
        <v>246</v>
      </c>
      <c r="F57" s="50" t="s">
        <v>7</v>
      </c>
      <c r="G57" s="51" t="s">
        <v>172</v>
      </c>
      <c r="H57" s="61">
        <v>19.949999999999999</v>
      </c>
      <c r="I57" s="35">
        <f>ROUND(0,2)</f>
        <v>0</v>
      </c>
      <c r="J57" s="62">
        <f>ROUND(I57*H57,2)</f>
        <v>0</v>
      </c>
      <c r="K57" s="63">
        <v>0.20999999999999999</v>
      </c>
      <c r="L57" s="64">
        <f>IF(ISNUMBER(K57),ROUND(J57*(K57+1),2),0)</f>
        <v>0</v>
      </c>
      <c r="M57" s="12"/>
      <c r="N57" s="2"/>
      <c r="O57" s="2"/>
      <c r="P57" s="2"/>
      <c r="Q57" s="41">
        <f>IF(ISNUMBER(K57),IF(H57&gt;0,IF(I57&gt;0,J57,0),0),0)</f>
        <v>0</v>
      </c>
      <c r="R57" s="33">
        <f>IF(ISNUMBER(K57)=FALSE,J57,0)</f>
        <v>0</v>
      </c>
    </row>
    <row r="58">
      <c r="A58" s="9"/>
      <c r="B58" s="56" t="s">
        <v>130</v>
      </c>
      <c r="C58" s="1"/>
      <c r="D58" s="1"/>
      <c r="E58" s="57" t="s">
        <v>247</v>
      </c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 thickBot="1">
      <c r="A59" s="9"/>
      <c r="B59" s="58" t="s">
        <v>132</v>
      </c>
      <c r="C59" s="29"/>
      <c r="D59" s="29"/>
      <c r="E59" s="59" t="s">
        <v>1307</v>
      </c>
      <c r="F59" s="29"/>
      <c r="G59" s="29"/>
      <c r="H59" s="60"/>
      <c r="I59" s="29"/>
      <c r="J59" s="60"/>
      <c r="K59" s="29"/>
      <c r="L59" s="29"/>
      <c r="M59" s="12"/>
      <c r="N59" s="2"/>
      <c r="O59" s="2"/>
      <c r="P59" s="2"/>
      <c r="Q59" s="2"/>
    </row>
    <row r="60" thickTop="1">
      <c r="A60" s="9"/>
      <c r="B60" s="49">
        <v>10</v>
      </c>
      <c r="C60" s="50" t="s">
        <v>245</v>
      </c>
      <c r="D60" s="50" t="s">
        <v>183</v>
      </c>
      <c r="E60" s="50" t="s">
        <v>246</v>
      </c>
      <c r="F60" s="50" t="s">
        <v>7</v>
      </c>
      <c r="G60" s="51" t="s">
        <v>172</v>
      </c>
      <c r="H60" s="61">
        <v>1.1899999999999999</v>
      </c>
      <c r="I60" s="35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1">
        <f>IF(ISNUMBER(K60),IF(H60&gt;0,IF(I60&gt;0,J60,0),0),0)</f>
        <v>0</v>
      </c>
      <c r="R60" s="33">
        <f>IF(ISNUMBER(K60)=FALSE,J60,0)</f>
        <v>0</v>
      </c>
    </row>
    <row r="61">
      <c r="A61" s="9"/>
      <c r="B61" s="56" t="s">
        <v>130</v>
      </c>
      <c r="C61" s="1"/>
      <c r="D61" s="1"/>
      <c r="E61" s="57" t="s">
        <v>693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 thickBot="1">
      <c r="A62" s="9"/>
      <c r="B62" s="58" t="s">
        <v>132</v>
      </c>
      <c r="C62" s="29"/>
      <c r="D62" s="29"/>
      <c r="E62" s="59" t="s">
        <v>1308</v>
      </c>
      <c r="F62" s="29"/>
      <c r="G62" s="29"/>
      <c r="H62" s="60"/>
      <c r="I62" s="29"/>
      <c r="J62" s="60"/>
      <c r="K62" s="29"/>
      <c r="L62" s="29"/>
      <c r="M62" s="12"/>
      <c r="N62" s="2"/>
      <c r="O62" s="2"/>
      <c r="P62" s="2"/>
      <c r="Q62" s="2"/>
    </row>
    <row r="63" thickTop="1">
      <c r="A63" s="9"/>
      <c r="B63" s="49">
        <v>11</v>
      </c>
      <c r="C63" s="50" t="s">
        <v>245</v>
      </c>
      <c r="D63" s="50" t="s">
        <v>249</v>
      </c>
      <c r="E63" s="50" t="s">
        <v>246</v>
      </c>
      <c r="F63" s="50" t="s">
        <v>7</v>
      </c>
      <c r="G63" s="51" t="s">
        <v>172</v>
      </c>
      <c r="H63" s="61">
        <v>14.289999999999999</v>
      </c>
      <c r="I63" s="35">
        <f>ROUND(0,2)</f>
        <v>0</v>
      </c>
      <c r="J63" s="62">
        <f>ROUND(I63*H63,2)</f>
        <v>0</v>
      </c>
      <c r="K63" s="63">
        <v>0.20999999999999999</v>
      </c>
      <c r="L63" s="64">
        <f>IF(ISNUMBER(K63),ROUND(J63*(K63+1),2),0)</f>
        <v>0</v>
      </c>
      <c r="M63" s="12"/>
      <c r="N63" s="2"/>
      <c r="O63" s="2"/>
      <c r="P63" s="2"/>
      <c r="Q63" s="41">
        <f>IF(ISNUMBER(K63),IF(H63&gt;0,IF(I63&gt;0,J63,0),0),0)</f>
        <v>0</v>
      </c>
      <c r="R63" s="33">
        <f>IF(ISNUMBER(K63)=FALSE,J63,0)</f>
        <v>0</v>
      </c>
    </row>
    <row r="64">
      <c r="A64" s="9"/>
      <c r="B64" s="56" t="s">
        <v>130</v>
      </c>
      <c r="C64" s="1"/>
      <c r="D64" s="1"/>
      <c r="E64" s="57" t="s">
        <v>250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 thickBot="1">
      <c r="A65" s="9"/>
      <c r="B65" s="58" t="s">
        <v>132</v>
      </c>
      <c r="C65" s="29"/>
      <c r="D65" s="29"/>
      <c r="E65" s="59" t="s">
        <v>1309</v>
      </c>
      <c r="F65" s="29"/>
      <c r="G65" s="29"/>
      <c r="H65" s="60"/>
      <c r="I65" s="29"/>
      <c r="J65" s="60"/>
      <c r="K65" s="29"/>
      <c r="L65" s="29"/>
      <c r="M65" s="12"/>
      <c r="N65" s="2"/>
      <c r="O65" s="2"/>
      <c r="P65" s="2"/>
      <c r="Q65" s="2"/>
    </row>
    <row r="66" thickTop="1">
      <c r="A66" s="9"/>
      <c r="B66" s="49">
        <v>12</v>
      </c>
      <c r="C66" s="50" t="s">
        <v>245</v>
      </c>
      <c r="D66" s="50" t="s">
        <v>175</v>
      </c>
      <c r="E66" s="50" t="s">
        <v>246</v>
      </c>
      <c r="F66" s="50" t="s">
        <v>7</v>
      </c>
      <c r="G66" s="51" t="s">
        <v>172</v>
      </c>
      <c r="H66" s="61">
        <v>109.06</v>
      </c>
      <c r="I66" s="35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1">
        <f>IF(ISNUMBER(K66),IF(H66&gt;0,IF(I66&gt;0,J66,0),0),0)</f>
        <v>0</v>
      </c>
      <c r="R66" s="33">
        <f>IF(ISNUMBER(K66)=FALSE,J66,0)</f>
        <v>0</v>
      </c>
    </row>
    <row r="67">
      <c r="A67" s="9"/>
      <c r="B67" s="56" t="s">
        <v>130</v>
      </c>
      <c r="C67" s="1"/>
      <c r="D67" s="1"/>
      <c r="E67" s="57" t="s">
        <v>252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 thickBot="1">
      <c r="A68" s="9"/>
      <c r="B68" s="58" t="s">
        <v>132</v>
      </c>
      <c r="C68" s="29"/>
      <c r="D68" s="29"/>
      <c r="E68" s="59" t="s">
        <v>1310</v>
      </c>
      <c r="F68" s="29"/>
      <c r="G68" s="29"/>
      <c r="H68" s="60"/>
      <c r="I68" s="29"/>
      <c r="J68" s="60"/>
      <c r="K68" s="29"/>
      <c r="L68" s="29"/>
      <c r="M68" s="12"/>
      <c r="N68" s="2"/>
      <c r="O68" s="2"/>
      <c r="P68" s="2"/>
      <c r="Q68" s="2"/>
    </row>
    <row r="69" thickTop="1">
      <c r="A69" s="9"/>
      <c r="B69" s="49">
        <v>13</v>
      </c>
      <c r="C69" s="50" t="s">
        <v>254</v>
      </c>
      <c r="D69" s="50" t="s">
        <v>7</v>
      </c>
      <c r="E69" s="50" t="s">
        <v>255</v>
      </c>
      <c r="F69" s="50" t="s">
        <v>7</v>
      </c>
      <c r="G69" s="51" t="s">
        <v>172</v>
      </c>
      <c r="H69" s="61">
        <v>1.1899999999999999</v>
      </c>
      <c r="I69" s="35">
        <f>ROUND(0,2)</f>
        <v>0</v>
      </c>
      <c r="J69" s="62">
        <f>ROUND(I69*H69,2)</f>
        <v>0</v>
      </c>
      <c r="K69" s="63">
        <v>0.20999999999999999</v>
      </c>
      <c r="L69" s="64">
        <f>IF(ISNUMBER(K69),ROUND(J69*(K69+1),2),0)</f>
        <v>0</v>
      </c>
      <c r="M69" s="12"/>
      <c r="N69" s="2"/>
      <c r="O69" s="2"/>
      <c r="P69" s="2"/>
      <c r="Q69" s="41">
        <f>IF(ISNUMBER(K69),IF(H69&gt;0,IF(I69&gt;0,J69,0),0),0)</f>
        <v>0</v>
      </c>
      <c r="R69" s="33">
        <f>IF(ISNUMBER(K69)=FALSE,J69,0)</f>
        <v>0</v>
      </c>
    </row>
    <row r="70">
      <c r="A70" s="9"/>
      <c r="B70" s="56" t="s">
        <v>130</v>
      </c>
      <c r="C70" s="1"/>
      <c r="D70" s="1"/>
      <c r="E70" s="57" t="s">
        <v>7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 thickBot="1">
      <c r="A71" s="9"/>
      <c r="B71" s="58" t="s">
        <v>132</v>
      </c>
      <c r="C71" s="29"/>
      <c r="D71" s="29"/>
      <c r="E71" s="59" t="s">
        <v>1311</v>
      </c>
      <c r="F71" s="29"/>
      <c r="G71" s="29"/>
      <c r="H71" s="60"/>
      <c r="I71" s="29"/>
      <c r="J71" s="60"/>
      <c r="K71" s="29"/>
      <c r="L71" s="29"/>
      <c r="M71" s="12"/>
      <c r="N71" s="2"/>
      <c r="O71" s="2"/>
      <c r="P71" s="2"/>
      <c r="Q71" s="2"/>
    </row>
    <row r="72" thickTop="1">
      <c r="A72" s="9"/>
      <c r="B72" s="49">
        <v>14</v>
      </c>
      <c r="C72" s="50" t="s">
        <v>257</v>
      </c>
      <c r="D72" s="50" t="s">
        <v>7</v>
      </c>
      <c r="E72" s="50" t="s">
        <v>258</v>
      </c>
      <c r="F72" s="50" t="s">
        <v>7</v>
      </c>
      <c r="G72" s="51" t="s">
        <v>172</v>
      </c>
      <c r="H72" s="61">
        <v>148.81</v>
      </c>
      <c r="I72" s="35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1">
        <f>IF(ISNUMBER(K72),IF(H72&gt;0,IF(I72&gt;0,J72,0),0),0)</f>
        <v>0</v>
      </c>
      <c r="R72" s="33">
        <f>IF(ISNUMBER(K72)=FALSE,J72,0)</f>
        <v>0</v>
      </c>
    </row>
    <row r="73">
      <c r="A73" s="9"/>
      <c r="B73" s="56" t="s">
        <v>130</v>
      </c>
      <c r="C73" s="1"/>
      <c r="D73" s="1"/>
      <c r="E73" s="57" t="s">
        <v>7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 thickBot="1">
      <c r="A74" s="9"/>
      <c r="B74" s="58" t="s">
        <v>132</v>
      </c>
      <c r="C74" s="29"/>
      <c r="D74" s="29"/>
      <c r="E74" s="59" t="s">
        <v>1312</v>
      </c>
      <c r="F74" s="29"/>
      <c r="G74" s="29"/>
      <c r="H74" s="60"/>
      <c r="I74" s="29"/>
      <c r="J74" s="60"/>
      <c r="K74" s="29"/>
      <c r="L74" s="29"/>
      <c r="M74" s="12"/>
      <c r="N74" s="2"/>
      <c r="O74" s="2"/>
      <c r="P74" s="2"/>
      <c r="Q74" s="2"/>
    </row>
    <row r="75" thickTop="1">
      <c r="A75" s="9"/>
      <c r="B75" s="49">
        <v>15</v>
      </c>
      <c r="C75" s="50" t="s">
        <v>257</v>
      </c>
      <c r="D75" s="50" t="s">
        <v>175</v>
      </c>
      <c r="E75" s="50" t="s">
        <v>258</v>
      </c>
      <c r="F75" s="50" t="s">
        <v>7</v>
      </c>
      <c r="G75" s="51" t="s">
        <v>172</v>
      </c>
      <c r="H75" s="61">
        <v>107.19</v>
      </c>
      <c r="I75" s="35">
        <f>ROUND(0,2)</f>
        <v>0</v>
      </c>
      <c r="J75" s="62">
        <f>ROUND(I75*H75,2)</f>
        <v>0</v>
      </c>
      <c r="K75" s="63">
        <v>0.20999999999999999</v>
      </c>
      <c r="L75" s="64">
        <f>IF(ISNUMBER(K75),ROUND(J75*(K75+1),2),0)</f>
        <v>0</v>
      </c>
      <c r="M75" s="12"/>
      <c r="N75" s="2"/>
      <c r="O75" s="2"/>
      <c r="P75" s="2"/>
      <c r="Q75" s="41">
        <f>IF(ISNUMBER(K75),IF(H75&gt;0,IF(I75&gt;0,J75,0),0),0)</f>
        <v>0</v>
      </c>
      <c r="R75" s="33">
        <f>IF(ISNUMBER(K75)=FALSE,J75,0)</f>
        <v>0</v>
      </c>
    </row>
    <row r="76">
      <c r="A76" s="9"/>
      <c r="B76" s="56" t="s">
        <v>130</v>
      </c>
      <c r="C76" s="1"/>
      <c r="D76" s="1"/>
      <c r="E76" s="57" t="s">
        <v>176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 thickBot="1">
      <c r="A77" s="9"/>
      <c r="B77" s="58" t="s">
        <v>132</v>
      </c>
      <c r="C77" s="29"/>
      <c r="D77" s="29"/>
      <c r="E77" s="59" t="s">
        <v>1313</v>
      </c>
      <c r="F77" s="29"/>
      <c r="G77" s="29"/>
      <c r="H77" s="60"/>
      <c r="I77" s="29"/>
      <c r="J77" s="60"/>
      <c r="K77" s="29"/>
      <c r="L77" s="29"/>
      <c r="M77" s="12"/>
      <c r="N77" s="2"/>
      <c r="O77" s="2"/>
      <c r="P77" s="2"/>
      <c r="Q77" s="2"/>
    </row>
    <row r="78" thickTop="1">
      <c r="A78" s="9"/>
      <c r="B78" s="49">
        <v>16</v>
      </c>
      <c r="C78" s="50" t="s">
        <v>452</v>
      </c>
      <c r="D78" s="50" t="s">
        <v>175</v>
      </c>
      <c r="E78" s="50" t="s">
        <v>453</v>
      </c>
      <c r="F78" s="50" t="s">
        <v>7</v>
      </c>
      <c r="G78" s="51" t="s">
        <v>172</v>
      </c>
      <c r="H78" s="61">
        <v>109.06</v>
      </c>
      <c r="I78" s="35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1">
        <f>IF(ISNUMBER(K78),IF(H78&gt;0,IF(I78&gt;0,J78,0),0),0)</f>
        <v>0</v>
      </c>
      <c r="R78" s="33">
        <f>IF(ISNUMBER(K78)=FALSE,J78,0)</f>
        <v>0</v>
      </c>
    </row>
    <row r="79">
      <c r="A79" s="9"/>
      <c r="B79" s="56" t="s">
        <v>130</v>
      </c>
      <c r="C79" s="1"/>
      <c r="D79" s="1"/>
      <c r="E79" s="57" t="s">
        <v>176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 thickBot="1">
      <c r="A80" s="9"/>
      <c r="B80" s="58" t="s">
        <v>132</v>
      </c>
      <c r="C80" s="29"/>
      <c r="D80" s="29"/>
      <c r="E80" s="59" t="s">
        <v>1314</v>
      </c>
      <c r="F80" s="29"/>
      <c r="G80" s="29"/>
      <c r="H80" s="60"/>
      <c r="I80" s="29"/>
      <c r="J80" s="60"/>
      <c r="K80" s="29"/>
      <c r="L80" s="29"/>
      <c r="M80" s="12"/>
      <c r="N80" s="2"/>
      <c r="O80" s="2"/>
      <c r="P80" s="2"/>
      <c r="Q80" s="2"/>
    </row>
    <row r="81" thickTop="1">
      <c r="A81" s="9"/>
      <c r="B81" s="49">
        <v>17</v>
      </c>
      <c r="C81" s="50" t="s">
        <v>265</v>
      </c>
      <c r="D81" s="50" t="s">
        <v>7</v>
      </c>
      <c r="E81" s="50" t="s">
        <v>266</v>
      </c>
      <c r="F81" s="50" t="s">
        <v>7</v>
      </c>
      <c r="G81" s="51" t="s">
        <v>172</v>
      </c>
      <c r="H81" s="61">
        <v>14.289999999999999</v>
      </c>
      <c r="I81" s="35">
        <f>ROUND(0,2)</f>
        <v>0</v>
      </c>
      <c r="J81" s="62">
        <f>ROUND(I81*H81,2)</f>
        <v>0</v>
      </c>
      <c r="K81" s="63">
        <v>0.20999999999999999</v>
      </c>
      <c r="L81" s="64">
        <f>IF(ISNUMBER(K81),ROUND(J81*(K81+1),2),0)</f>
        <v>0</v>
      </c>
      <c r="M81" s="12"/>
      <c r="N81" s="2"/>
      <c r="O81" s="2"/>
      <c r="P81" s="2"/>
      <c r="Q81" s="41">
        <f>IF(ISNUMBER(K81),IF(H81&gt;0,IF(I81&gt;0,J81,0),0),0)</f>
        <v>0</v>
      </c>
      <c r="R81" s="33">
        <f>IF(ISNUMBER(K81)=FALSE,J81,0)</f>
        <v>0</v>
      </c>
    </row>
    <row r="82">
      <c r="A82" s="9"/>
      <c r="B82" s="56" t="s">
        <v>130</v>
      </c>
      <c r="C82" s="1"/>
      <c r="D82" s="1"/>
      <c r="E82" s="57" t="s">
        <v>7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 thickBot="1">
      <c r="A83" s="9"/>
      <c r="B83" s="58" t="s">
        <v>132</v>
      </c>
      <c r="C83" s="29"/>
      <c r="D83" s="29"/>
      <c r="E83" s="59" t="s">
        <v>1315</v>
      </c>
      <c r="F83" s="29"/>
      <c r="G83" s="29"/>
      <c r="H83" s="60"/>
      <c r="I83" s="29"/>
      <c r="J83" s="60"/>
      <c r="K83" s="29"/>
      <c r="L83" s="29"/>
      <c r="M83" s="12"/>
      <c r="N83" s="2"/>
      <c r="O83" s="2"/>
      <c r="P83" s="2"/>
      <c r="Q83" s="2"/>
    </row>
    <row r="84" thickTop="1">
      <c r="A84" s="9"/>
      <c r="B84" s="49">
        <v>18</v>
      </c>
      <c r="C84" s="50" t="s">
        <v>268</v>
      </c>
      <c r="D84" s="50" t="s">
        <v>7</v>
      </c>
      <c r="E84" s="50" t="s">
        <v>269</v>
      </c>
      <c r="F84" s="50" t="s">
        <v>7</v>
      </c>
      <c r="G84" s="51" t="s">
        <v>200</v>
      </c>
      <c r="H84" s="61">
        <v>218.12</v>
      </c>
      <c r="I84" s="35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1">
        <f>IF(ISNUMBER(K84),IF(H84&gt;0,IF(I84&gt;0,J84,0),0),0)</f>
        <v>0</v>
      </c>
      <c r="R84" s="33">
        <f>IF(ISNUMBER(K84)=FALSE,J84,0)</f>
        <v>0</v>
      </c>
    </row>
    <row r="85">
      <c r="A85" s="9"/>
      <c r="B85" s="56" t="s">
        <v>130</v>
      </c>
      <c r="C85" s="1"/>
      <c r="D85" s="1"/>
      <c r="E85" s="57" t="s">
        <v>7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 thickBot="1">
      <c r="A86" s="9"/>
      <c r="B86" s="58" t="s">
        <v>132</v>
      </c>
      <c r="C86" s="29"/>
      <c r="D86" s="29"/>
      <c r="E86" s="59" t="s">
        <v>1316</v>
      </c>
      <c r="F86" s="29"/>
      <c r="G86" s="29"/>
      <c r="H86" s="60"/>
      <c r="I86" s="29"/>
      <c r="J86" s="60"/>
      <c r="K86" s="29"/>
      <c r="L86" s="29"/>
      <c r="M86" s="12"/>
      <c r="N86" s="2"/>
      <c r="O86" s="2"/>
      <c r="P86" s="2"/>
      <c r="Q86" s="2"/>
    </row>
    <row r="87" thickTop="1">
      <c r="A87" s="9"/>
      <c r="B87" s="49">
        <v>19</v>
      </c>
      <c r="C87" s="50" t="s">
        <v>271</v>
      </c>
      <c r="D87" s="50" t="s">
        <v>7</v>
      </c>
      <c r="E87" s="50" t="s">
        <v>272</v>
      </c>
      <c r="F87" s="50" t="s">
        <v>7</v>
      </c>
      <c r="G87" s="51" t="s">
        <v>172</v>
      </c>
      <c r="H87" s="61">
        <v>11.550000000000001</v>
      </c>
      <c r="I87" s="35">
        <f>ROUND(0,2)</f>
        <v>0</v>
      </c>
      <c r="J87" s="62">
        <f>ROUND(I87*H87,2)</f>
        <v>0</v>
      </c>
      <c r="K87" s="63">
        <v>0.20999999999999999</v>
      </c>
      <c r="L87" s="64">
        <f>IF(ISNUMBER(K87),ROUND(J87*(K87+1),2),0)</f>
        <v>0</v>
      </c>
      <c r="M87" s="12"/>
      <c r="N87" s="2"/>
      <c r="O87" s="2"/>
      <c r="P87" s="2"/>
      <c r="Q87" s="41">
        <f>IF(ISNUMBER(K87),IF(H87&gt;0,IF(I87&gt;0,J87,0),0),0)</f>
        <v>0</v>
      </c>
      <c r="R87" s="33">
        <f>IF(ISNUMBER(K87)=FALSE,J87,0)</f>
        <v>0</v>
      </c>
    </row>
    <row r="88">
      <c r="A88" s="9"/>
      <c r="B88" s="56" t="s">
        <v>130</v>
      </c>
      <c r="C88" s="1"/>
      <c r="D88" s="1"/>
      <c r="E88" s="57" t="s">
        <v>7</v>
      </c>
      <c r="F88" s="1"/>
      <c r="G88" s="1"/>
      <c r="H88" s="48"/>
      <c r="I88" s="1"/>
      <c r="J88" s="48"/>
      <c r="K88" s="1"/>
      <c r="L88" s="1"/>
      <c r="M88" s="12"/>
      <c r="N88" s="2"/>
      <c r="O88" s="2"/>
      <c r="P88" s="2"/>
      <c r="Q88" s="2"/>
    </row>
    <row r="89" thickBot="1">
      <c r="A89" s="9"/>
      <c r="B89" s="58" t="s">
        <v>132</v>
      </c>
      <c r="C89" s="29"/>
      <c r="D89" s="29"/>
      <c r="E89" s="59" t="s">
        <v>1317</v>
      </c>
      <c r="F89" s="29"/>
      <c r="G89" s="29"/>
      <c r="H89" s="60"/>
      <c r="I89" s="29"/>
      <c r="J89" s="60"/>
      <c r="K89" s="29"/>
      <c r="L89" s="29"/>
      <c r="M89" s="12"/>
      <c r="N89" s="2"/>
      <c r="O89" s="2"/>
      <c r="P89" s="2"/>
      <c r="Q89" s="2"/>
    </row>
    <row r="90" thickTop="1">
      <c r="A90" s="9"/>
      <c r="B90" s="49">
        <v>20</v>
      </c>
      <c r="C90" s="50" t="s">
        <v>275</v>
      </c>
      <c r="D90" s="50" t="s">
        <v>7</v>
      </c>
      <c r="E90" s="50" t="s">
        <v>276</v>
      </c>
      <c r="F90" s="50" t="s">
        <v>7</v>
      </c>
      <c r="G90" s="51" t="s">
        <v>172</v>
      </c>
      <c r="H90" s="61">
        <v>8.4000000000000004</v>
      </c>
      <c r="I90" s="35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1">
        <f>IF(ISNUMBER(K90),IF(H90&gt;0,IF(I90&gt;0,J90,0),0),0)</f>
        <v>0</v>
      </c>
      <c r="R90" s="33">
        <f>IF(ISNUMBER(K90)=FALSE,J90,0)</f>
        <v>0</v>
      </c>
    </row>
    <row r="91">
      <c r="A91" s="9"/>
      <c r="B91" s="56" t="s">
        <v>130</v>
      </c>
      <c r="C91" s="1"/>
      <c r="D91" s="1"/>
      <c r="E91" s="57" t="s">
        <v>7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 thickBot="1">
      <c r="A92" s="9"/>
      <c r="B92" s="58" t="s">
        <v>132</v>
      </c>
      <c r="C92" s="29"/>
      <c r="D92" s="29"/>
      <c r="E92" s="59" t="s">
        <v>1318</v>
      </c>
      <c r="F92" s="29"/>
      <c r="G92" s="29"/>
      <c r="H92" s="60"/>
      <c r="I92" s="29"/>
      <c r="J92" s="60"/>
      <c r="K92" s="29"/>
      <c r="L92" s="29"/>
      <c r="M92" s="12"/>
      <c r="N92" s="2"/>
      <c r="O92" s="2"/>
      <c r="P92" s="2"/>
      <c r="Q92" s="2"/>
    </row>
    <row r="93" thickTop="1">
      <c r="A93" s="9"/>
      <c r="B93" s="49">
        <v>21</v>
      </c>
      <c r="C93" s="50" t="s">
        <v>278</v>
      </c>
      <c r="D93" s="50" t="s">
        <v>7</v>
      </c>
      <c r="E93" s="50" t="s">
        <v>279</v>
      </c>
      <c r="F93" s="50" t="s">
        <v>7</v>
      </c>
      <c r="G93" s="51" t="s">
        <v>200</v>
      </c>
      <c r="H93" s="61">
        <v>133</v>
      </c>
      <c r="I93" s="35">
        <f>ROUND(0,2)</f>
        <v>0</v>
      </c>
      <c r="J93" s="62">
        <f>ROUND(I93*H93,2)</f>
        <v>0</v>
      </c>
      <c r="K93" s="63">
        <v>0.20999999999999999</v>
      </c>
      <c r="L93" s="64">
        <f>IF(ISNUMBER(K93),ROUND(J93*(K93+1),2),0)</f>
        <v>0</v>
      </c>
      <c r="M93" s="12"/>
      <c r="N93" s="2"/>
      <c r="O93" s="2"/>
      <c r="P93" s="2"/>
      <c r="Q93" s="41">
        <f>IF(ISNUMBER(K93),IF(H93&gt;0,IF(I93&gt;0,J93,0),0),0)</f>
        <v>0</v>
      </c>
      <c r="R93" s="33">
        <f>IF(ISNUMBER(K93)=FALSE,J93,0)</f>
        <v>0</v>
      </c>
    </row>
    <row r="94">
      <c r="A94" s="9"/>
      <c r="B94" s="56" t="s">
        <v>130</v>
      </c>
      <c r="C94" s="1"/>
      <c r="D94" s="1"/>
      <c r="E94" s="57" t="s">
        <v>7</v>
      </c>
      <c r="F94" s="1"/>
      <c r="G94" s="1"/>
      <c r="H94" s="48"/>
      <c r="I94" s="1"/>
      <c r="J94" s="48"/>
      <c r="K94" s="1"/>
      <c r="L94" s="1"/>
      <c r="M94" s="12"/>
      <c r="N94" s="2"/>
      <c r="O94" s="2"/>
      <c r="P94" s="2"/>
      <c r="Q94" s="2"/>
    </row>
    <row r="95" thickBot="1">
      <c r="A95" s="9"/>
      <c r="B95" s="58" t="s">
        <v>132</v>
      </c>
      <c r="C95" s="29"/>
      <c r="D95" s="29"/>
      <c r="E95" s="59" t="s">
        <v>1319</v>
      </c>
      <c r="F95" s="29"/>
      <c r="G95" s="29"/>
      <c r="H95" s="60"/>
      <c r="I95" s="29"/>
      <c r="J95" s="60"/>
      <c r="K95" s="29"/>
      <c r="L95" s="29"/>
      <c r="M95" s="12"/>
      <c r="N95" s="2"/>
      <c r="O95" s="2"/>
      <c r="P95" s="2"/>
      <c r="Q95" s="2"/>
    </row>
    <row r="96" thickTop="1">
      <c r="A96" s="9"/>
      <c r="B96" s="49">
        <v>22</v>
      </c>
      <c r="C96" s="50" t="s">
        <v>721</v>
      </c>
      <c r="D96" s="50" t="s">
        <v>7</v>
      </c>
      <c r="E96" s="50" t="s">
        <v>722</v>
      </c>
      <c r="F96" s="50" t="s">
        <v>7</v>
      </c>
      <c r="G96" s="51" t="s">
        <v>200</v>
      </c>
      <c r="H96" s="61">
        <v>266</v>
      </c>
      <c r="I96" s="35">
        <f>ROUND(0,2)</f>
        <v>0</v>
      </c>
      <c r="J96" s="62">
        <f>ROUND(I96*H96,2)</f>
        <v>0</v>
      </c>
      <c r="K96" s="63">
        <v>0.20999999999999999</v>
      </c>
      <c r="L96" s="64">
        <f>IF(ISNUMBER(K96),ROUND(J96*(K96+1),2),0)</f>
        <v>0</v>
      </c>
      <c r="M96" s="12"/>
      <c r="N96" s="2"/>
      <c r="O96" s="2"/>
      <c r="P96" s="2"/>
      <c r="Q96" s="41">
        <f>IF(ISNUMBER(K96),IF(H96&gt;0,IF(I96&gt;0,J96,0),0),0)</f>
        <v>0</v>
      </c>
      <c r="R96" s="33">
        <f>IF(ISNUMBER(K96)=FALSE,J96,0)</f>
        <v>0</v>
      </c>
    </row>
    <row r="97">
      <c r="A97" s="9"/>
      <c r="B97" s="56" t="s">
        <v>130</v>
      </c>
      <c r="C97" s="1"/>
      <c r="D97" s="1"/>
      <c r="E97" s="57" t="s">
        <v>7</v>
      </c>
      <c r="F97" s="1"/>
      <c r="G97" s="1"/>
      <c r="H97" s="48"/>
      <c r="I97" s="1"/>
      <c r="J97" s="48"/>
      <c r="K97" s="1"/>
      <c r="L97" s="1"/>
      <c r="M97" s="12"/>
      <c r="N97" s="2"/>
      <c r="O97" s="2"/>
      <c r="P97" s="2"/>
      <c r="Q97" s="2"/>
    </row>
    <row r="98" thickBot="1">
      <c r="A98" s="9"/>
      <c r="B98" s="58" t="s">
        <v>132</v>
      </c>
      <c r="C98" s="29"/>
      <c r="D98" s="29"/>
      <c r="E98" s="59" t="s">
        <v>1320</v>
      </c>
      <c r="F98" s="29"/>
      <c r="G98" s="29"/>
      <c r="H98" s="60"/>
      <c r="I98" s="29"/>
      <c r="J98" s="60"/>
      <c r="K98" s="29"/>
      <c r="L98" s="29"/>
      <c r="M98" s="12"/>
      <c r="N98" s="2"/>
      <c r="O98" s="2"/>
      <c r="P98" s="2"/>
      <c r="Q98" s="2"/>
    </row>
    <row r="99" thickTop="1" thickBot="1" ht="25" customHeight="1">
      <c r="A99" s="9"/>
      <c r="B99" s="1"/>
      <c r="C99" s="65">
        <v>1</v>
      </c>
      <c r="D99" s="1"/>
      <c r="E99" s="66" t="s">
        <v>165</v>
      </c>
      <c r="F99" s="1"/>
      <c r="G99" s="67" t="s">
        <v>152</v>
      </c>
      <c r="H99" s="68">
        <f>J48+J51+J54+J57+J60+J63+J66+J69+J72+J75+J78+J81+J84+J87+J90+J93+J96</f>
        <v>0</v>
      </c>
      <c r="I99" s="67" t="s">
        <v>153</v>
      </c>
      <c r="J99" s="69">
        <f>(L99-H99)</f>
        <v>0</v>
      </c>
      <c r="K99" s="67" t="s">
        <v>154</v>
      </c>
      <c r="L99" s="70">
        <f>L48+L51+L54+L57+L60+L63+L66+L69+L72+L75+L78+L81+L84+L87+L90+L93+L96</f>
        <v>0</v>
      </c>
      <c r="M99" s="12"/>
      <c r="N99" s="2"/>
      <c r="O99" s="2"/>
      <c r="P99" s="2"/>
      <c r="Q99" s="41">
        <f>0+Q48+Q51+Q54+Q57+Q60+Q63+Q66+Q69+Q72+Q75+Q78+Q81+Q84+Q87+Q90+Q93+Q96</f>
        <v>0</v>
      </c>
      <c r="R99" s="33">
        <f>0+R48+R51+R54+R57+R60+R63+R66+R69+R72+R75+R78+R81+R84+R87+R90+R93+R96</f>
        <v>0</v>
      </c>
      <c r="S99" s="71">
        <f>Q99*(1+J99)+R99</f>
        <v>0</v>
      </c>
    </row>
    <row r="100" thickTop="1" thickBot="1" ht="25" customHeight="1">
      <c r="A100" s="9"/>
      <c r="B100" s="72"/>
      <c r="C100" s="72"/>
      <c r="D100" s="72"/>
      <c r="E100" s="73"/>
      <c r="F100" s="72"/>
      <c r="G100" s="74" t="s">
        <v>155</v>
      </c>
      <c r="H100" s="75">
        <f>J48+J51+J54+J57+J60+J63+J66+J69+J72+J75+J78+J81+J84+J87+J90+J93+J96</f>
        <v>0</v>
      </c>
      <c r="I100" s="74" t="s">
        <v>156</v>
      </c>
      <c r="J100" s="76">
        <f>0+J99</f>
        <v>0</v>
      </c>
      <c r="K100" s="74" t="s">
        <v>157</v>
      </c>
      <c r="L100" s="77">
        <f>L48+L51+L54+L57+L60+L63+L66+L69+L72+L75+L78+L81+L84+L87+L90+L93+L96</f>
        <v>0</v>
      </c>
      <c r="M100" s="12"/>
      <c r="N100" s="2"/>
      <c r="O100" s="2"/>
      <c r="P100" s="2"/>
      <c r="Q100" s="2"/>
    </row>
    <row r="101" ht="40" customHeight="1">
      <c r="A101" s="9"/>
      <c r="B101" s="82" t="s">
        <v>286</v>
      </c>
      <c r="C101" s="1"/>
      <c r="D101" s="1"/>
      <c r="E101" s="1"/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>
      <c r="A102" s="9"/>
      <c r="B102" s="49">
        <v>23</v>
      </c>
      <c r="C102" s="50" t="s">
        <v>294</v>
      </c>
      <c r="D102" s="50" t="s">
        <v>175</v>
      </c>
      <c r="E102" s="50" t="s">
        <v>295</v>
      </c>
      <c r="F102" s="50" t="s">
        <v>7</v>
      </c>
      <c r="G102" s="51" t="s">
        <v>200</v>
      </c>
      <c r="H102" s="52">
        <v>218.12</v>
      </c>
      <c r="I102" s="24">
        <f>ROUND(0,2)</f>
        <v>0</v>
      </c>
      <c r="J102" s="53">
        <f>ROUND(I102*H102,2)</f>
        <v>0</v>
      </c>
      <c r="K102" s="54">
        <v>0.20999999999999999</v>
      </c>
      <c r="L102" s="55">
        <f>IF(ISNUMBER(K102),ROUND(J102*(K102+1),2),0)</f>
        <v>0</v>
      </c>
      <c r="M102" s="12"/>
      <c r="N102" s="2"/>
      <c r="O102" s="2"/>
      <c r="P102" s="2"/>
      <c r="Q102" s="41">
        <f>IF(ISNUMBER(K102),IF(H102&gt;0,IF(I102&gt;0,J102,0),0),0)</f>
        <v>0</v>
      </c>
      <c r="R102" s="33">
        <f>IF(ISNUMBER(K102)=FALSE,J102,0)</f>
        <v>0</v>
      </c>
    </row>
    <row r="103">
      <c r="A103" s="9"/>
      <c r="B103" s="56" t="s">
        <v>130</v>
      </c>
      <c r="C103" s="1"/>
      <c r="D103" s="1"/>
      <c r="E103" s="57" t="s">
        <v>176</v>
      </c>
      <c r="F103" s="1"/>
      <c r="G103" s="1"/>
      <c r="H103" s="48"/>
      <c r="I103" s="1"/>
      <c r="J103" s="48"/>
      <c r="K103" s="1"/>
      <c r="L103" s="1"/>
      <c r="M103" s="12"/>
      <c r="N103" s="2"/>
      <c r="O103" s="2"/>
      <c r="P103" s="2"/>
      <c r="Q103" s="2"/>
    </row>
    <row r="104" thickBot="1">
      <c r="A104" s="9"/>
      <c r="B104" s="58" t="s">
        <v>132</v>
      </c>
      <c r="C104" s="29"/>
      <c r="D104" s="29"/>
      <c r="E104" s="59" t="s">
        <v>1321</v>
      </c>
      <c r="F104" s="29"/>
      <c r="G104" s="29"/>
      <c r="H104" s="60"/>
      <c r="I104" s="29"/>
      <c r="J104" s="60"/>
      <c r="K104" s="29"/>
      <c r="L104" s="29"/>
      <c r="M104" s="12"/>
      <c r="N104" s="2"/>
      <c r="O104" s="2"/>
      <c r="P104" s="2"/>
      <c r="Q104" s="2"/>
    </row>
    <row r="105" thickTop="1" thickBot="1" ht="25" customHeight="1">
      <c r="A105" s="9"/>
      <c r="B105" s="1"/>
      <c r="C105" s="65">
        <v>2</v>
      </c>
      <c r="D105" s="1"/>
      <c r="E105" s="66" t="s">
        <v>166</v>
      </c>
      <c r="F105" s="1"/>
      <c r="G105" s="67" t="s">
        <v>152</v>
      </c>
      <c r="H105" s="68">
        <f>0+J102</f>
        <v>0</v>
      </c>
      <c r="I105" s="67" t="s">
        <v>153</v>
      </c>
      <c r="J105" s="69">
        <f>(L105-H105)</f>
        <v>0</v>
      </c>
      <c r="K105" s="67" t="s">
        <v>154</v>
      </c>
      <c r="L105" s="70">
        <f>0+L102</f>
        <v>0</v>
      </c>
      <c r="M105" s="12"/>
      <c r="N105" s="2"/>
      <c r="O105" s="2"/>
      <c r="P105" s="2"/>
      <c r="Q105" s="41">
        <f>0+Q102</f>
        <v>0</v>
      </c>
      <c r="R105" s="33">
        <f>0+R102</f>
        <v>0</v>
      </c>
      <c r="S105" s="71">
        <f>Q105*(1+J105)+R105</f>
        <v>0</v>
      </c>
    </row>
    <row r="106" thickTop="1" thickBot="1" ht="25" customHeight="1">
      <c r="A106" s="9"/>
      <c r="B106" s="72"/>
      <c r="C106" s="72"/>
      <c r="D106" s="72"/>
      <c r="E106" s="73"/>
      <c r="F106" s="72"/>
      <c r="G106" s="74" t="s">
        <v>155</v>
      </c>
      <c r="H106" s="75">
        <f>0+J102</f>
        <v>0</v>
      </c>
      <c r="I106" s="74" t="s">
        <v>156</v>
      </c>
      <c r="J106" s="76">
        <f>0+J105</f>
        <v>0</v>
      </c>
      <c r="K106" s="74" t="s">
        <v>157</v>
      </c>
      <c r="L106" s="77">
        <f>0+L102</f>
        <v>0</v>
      </c>
      <c r="M106" s="12"/>
      <c r="N106" s="2"/>
      <c r="O106" s="2"/>
      <c r="P106" s="2"/>
      <c r="Q106" s="2"/>
    </row>
    <row r="107" ht="40" customHeight="1">
      <c r="A107" s="9"/>
      <c r="B107" s="82" t="s">
        <v>297</v>
      </c>
      <c r="C107" s="1"/>
      <c r="D107" s="1"/>
      <c r="E107" s="1"/>
      <c r="F107" s="1"/>
      <c r="G107" s="1"/>
      <c r="H107" s="48"/>
      <c r="I107" s="1"/>
      <c r="J107" s="48"/>
      <c r="K107" s="1"/>
      <c r="L107" s="1"/>
      <c r="M107" s="12"/>
      <c r="N107" s="2"/>
      <c r="O107" s="2"/>
      <c r="P107" s="2"/>
      <c r="Q107" s="2"/>
    </row>
    <row r="108">
      <c r="A108" s="9"/>
      <c r="B108" s="49">
        <v>24</v>
      </c>
      <c r="C108" s="50" t="s">
        <v>298</v>
      </c>
      <c r="D108" s="50" t="s">
        <v>7</v>
      </c>
      <c r="E108" s="50" t="s">
        <v>299</v>
      </c>
      <c r="F108" s="50" t="s">
        <v>7</v>
      </c>
      <c r="G108" s="51" t="s">
        <v>172</v>
      </c>
      <c r="H108" s="52">
        <v>17.280000000000001</v>
      </c>
      <c r="I108" s="24">
        <f>ROUND(0,2)</f>
        <v>0</v>
      </c>
      <c r="J108" s="53">
        <f>ROUND(I108*H108,2)</f>
        <v>0</v>
      </c>
      <c r="K108" s="54">
        <v>0.20999999999999999</v>
      </c>
      <c r="L108" s="55">
        <f>IF(ISNUMBER(K108),ROUND(J108*(K108+1),2),0)</f>
        <v>0</v>
      </c>
      <c r="M108" s="12"/>
      <c r="N108" s="2"/>
      <c r="O108" s="2"/>
      <c r="P108" s="2"/>
      <c r="Q108" s="41">
        <f>IF(ISNUMBER(K108),IF(H108&gt;0,IF(I108&gt;0,J108,0),0),0)</f>
        <v>0</v>
      </c>
      <c r="R108" s="33">
        <f>IF(ISNUMBER(K108)=FALSE,J108,0)</f>
        <v>0</v>
      </c>
    </row>
    <row r="109">
      <c r="A109" s="9"/>
      <c r="B109" s="56" t="s">
        <v>130</v>
      </c>
      <c r="C109" s="1"/>
      <c r="D109" s="1"/>
      <c r="E109" s="57" t="s">
        <v>1291</v>
      </c>
      <c r="F109" s="1"/>
      <c r="G109" s="1"/>
      <c r="H109" s="48"/>
      <c r="I109" s="1"/>
      <c r="J109" s="48"/>
      <c r="K109" s="1"/>
      <c r="L109" s="1"/>
      <c r="M109" s="12"/>
      <c r="N109" s="2"/>
      <c r="O109" s="2"/>
      <c r="P109" s="2"/>
      <c r="Q109" s="2"/>
    </row>
    <row r="110" thickBot="1">
      <c r="A110" s="9"/>
      <c r="B110" s="58" t="s">
        <v>132</v>
      </c>
      <c r="C110" s="29"/>
      <c r="D110" s="29"/>
      <c r="E110" s="59" t="s">
        <v>1322</v>
      </c>
      <c r="F110" s="29"/>
      <c r="G110" s="29"/>
      <c r="H110" s="60"/>
      <c r="I110" s="29"/>
      <c r="J110" s="60"/>
      <c r="K110" s="29"/>
      <c r="L110" s="29"/>
      <c r="M110" s="12"/>
      <c r="N110" s="2"/>
      <c r="O110" s="2"/>
      <c r="P110" s="2"/>
      <c r="Q110" s="2"/>
    </row>
    <row r="111" thickTop="1">
      <c r="A111" s="9"/>
      <c r="B111" s="49">
        <v>25</v>
      </c>
      <c r="C111" s="50" t="s">
        <v>302</v>
      </c>
      <c r="D111" s="50" t="s">
        <v>7</v>
      </c>
      <c r="E111" s="50" t="s">
        <v>303</v>
      </c>
      <c r="F111" s="50" t="s">
        <v>7</v>
      </c>
      <c r="G111" s="51" t="s">
        <v>172</v>
      </c>
      <c r="H111" s="61">
        <v>29.07</v>
      </c>
      <c r="I111" s="35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1">
        <f>IF(ISNUMBER(K111),IF(H111&gt;0,IF(I111&gt;0,J111,0),0),0)</f>
        <v>0</v>
      </c>
      <c r="R111" s="33">
        <f>IF(ISNUMBER(K111)=FALSE,J111,0)</f>
        <v>0</v>
      </c>
    </row>
    <row r="112">
      <c r="A112" s="9"/>
      <c r="B112" s="56" t="s">
        <v>130</v>
      </c>
      <c r="C112" s="1"/>
      <c r="D112" s="1"/>
      <c r="E112" s="57" t="s">
        <v>7</v>
      </c>
      <c r="F112" s="1"/>
      <c r="G112" s="1"/>
      <c r="H112" s="48"/>
      <c r="I112" s="1"/>
      <c r="J112" s="48"/>
      <c r="K112" s="1"/>
      <c r="L112" s="1"/>
      <c r="M112" s="12"/>
      <c r="N112" s="2"/>
      <c r="O112" s="2"/>
      <c r="P112" s="2"/>
      <c r="Q112" s="2"/>
    </row>
    <row r="113" thickBot="1">
      <c r="A113" s="9"/>
      <c r="B113" s="58" t="s">
        <v>132</v>
      </c>
      <c r="C113" s="29"/>
      <c r="D113" s="29"/>
      <c r="E113" s="59" t="s">
        <v>1323</v>
      </c>
      <c r="F113" s="29"/>
      <c r="G113" s="29"/>
      <c r="H113" s="60"/>
      <c r="I113" s="29"/>
      <c r="J113" s="60"/>
      <c r="K113" s="29"/>
      <c r="L113" s="29"/>
      <c r="M113" s="12"/>
      <c r="N113" s="2"/>
      <c r="O113" s="2"/>
      <c r="P113" s="2"/>
      <c r="Q113" s="2"/>
    </row>
    <row r="114" thickTop="1">
      <c r="A114" s="9"/>
      <c r="B114" s="49">
        <v>26</v>
      </c>
      <c r="C114" s="50" t="s">
        <v>1324</v>
      </c>
      <c r="D114" s="50" t="s">
        <v>7</v>
      </c>
      <c r="E114" s="50" t="s">
        <v>1325</v>
      </c>
      <c r="F114" s="50" t="s">
        <v>7</v>
      </c>
      <c r="G114" s="51" t="s">
        <v>200</v>
      </c>
      <c r="H114" s="61">
        <v>21</v>
      </c>
      <c r="I114" s="35">
        <f>ROUND(0,2)</f>
        <v>0</v>
      </c>
      <c r="J114" s="62">
        <f>ROUND(I114*H114,2)</f>
        <v>0</v>
      </c>
      <c r="K114" s="63">
        <v>0.20999999999999999</v>
      </c>
      <c r="L114" s="64">
        <f>IF(ISNUMBER(K114),ROUND(J114*(K114+1),2),0)</f>
        <v>0</v>
      </c>
      <c r="M114" s="12"/>
      <c r="N114" s="2"/>
      <c r="O114" s="2"/>
      <c r="P114" s="2"/>
      <c r="Q114" s="41">
        <f>IF(ISNUMBER(K114),IF(H114&gt;0,IF(I114&gt;0,J114,0),0),0)</f>
        <v>0</v>
      </c>
      <c r="R114" s="33">
        <f>IF(ISNUMBER(K114)=FALSE,J114,0)</f>
        <v>0</v>
      </c>
    </row>
    <row r="115">
      <c r="A115" s="9"/>
      <c r="B115" s="56" t="s">
        <v>130</v>
      </c>
      <c r="C115" s="1"/>
      <c r="D115" s="1"/>
      <c r="E115" s="57" t="s">
        <v>7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 thickBot="1">
      <c r="A116" s="9"/>
      <c r="B116" s="58" t="s">
        <v>132</v>
      </c>
      <c r="C116" s="29"/>
      <c r="D116" s="29"/>
      <c r="E116" s="59" t="s">
        <v>1326</v>
      </c>
      <c r="F116" s="29"/>
      <c r="G116" s="29"/>
      <c r="H116" s="60"/>
      <c r="I116" s="29"/>
      <c r="J116" s="60"/>
      <c r="K116" s="29"/>
      <c r="L116" s="29"/>
      <c r="M116" s="12"/>
      <c r="N116" s="2"/>
      <c r="O116" s="2"/>
      <c r="P116" s="2"/>
      <c r="Q116" s="2"/>
    </row>
    <row r="117" thickTop="1">
      <c r="A117" s="9"/>
      <c r="B117" s="49">
        <v>27</v>
      </c>
      <c r="C117" s="50" t="s">
        <v>1294</v>
      </c>
      <c r="D117" s="50" t="s">
        <v>7</v>
      </c>
      <c r="E117" s="50" t="s">
        <v>1295</v>
      </c>
      <c r="F117" s="50" t="s">
        <v>7</v>
      </c>
      <c r="G117" s="51" t="s">
        <v>200</v>
      </c>
      <c r="H117" s="61">
        <v>144</v>
      </c>
      <c r="I117" s="35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1">
        <f>IF(ISNUMBER(K117),IF(H117&gt;0,IF(I117&gt;0,J117,0),0),0)</f>
        <v>0</v>
      </c>
      <c r="R117" s="33">
        <f>IF(ISNUMBER(K117)=FALSE,J117,0)</f>
        <v>0</v>
      </c>
    </row>
    <row r="118">
      <c r="A118" s="9"/>
      <c r="B118" s="56" t="s">
        <v>130</v>
      </c>
      <c r="C118" s="1"/>
      <c r="D118" s="1"/>
      <c r="E118" s="57" t="s">
        <v>7</v>
      </c>
      <c r="F118" s="1"/>
      <c r="G118" s="1"/>
      <c r="H118" s="48"/>
      <c r="I118" s="1"/>
      <c r="J118" s="48"/>
      <c r="K118" s="1"/>
      <c r="L118" s="1"/>
      <c r="M118" s="12"/>
      <c r="N118" s="2"/>
      <c r="O118" s="2"/>
      <c r="P118" s="2"/>
      <c r="Q118" s="2"/>
    </row>
    <row r="119" thickBot="1">
      <c r="A119" s="9"/>
      <c r="B119" s="58" t="s">
        <v>132</v>
      </c>
      <c r="C119" s="29"/>
      <c r="D119" s="29"/>
      <c r="E119" s="59" t="s">
        <v>1327</v>
      </c>
      <c r="F119" s="29"/>
      <c r="G119" s="29"/>
      <c r="H119" s="60"/>
      <c r="I119" s="29"/>
      <c r="J119" s="60"/>
      <c r="K119" s="29"/>
      <c r="L119" s="29"/>
      <c r="M119" s="12"/>
      <c r="N119" s="2"/>
      <c r="O119" s="2"/>
      <c r="P119" s="2"/>
      <c r="Q119" s="2"/>
    </row>
    <row r="120" thickTop="1" thickBot="1" ht="25" customHeight="1">
      <c r="A120" s="9"/>
      <c r="B120" s="1"/>
      <c r="C120" s="65">
        <v>5</v>
      </c>
      <c r="D120" s="1"/>
      <c r="E120" s="66" t="s">
        <v>167</v>
      </c>
      <c r="F120" s="1"/>
      <c r="G120" s="67" t="s">
        <v>152</v>
      </c>
      <c r="H120" s="68">
        <f>J108+J111+J114+J117</f>
        <v>0</v>
      </c>
      <c r="I120" s="67" t="s">
        <v>153</v>
      </c>
      <c r="J120" s="69">
        <f>(L120-H120)</f>
        <v>0</v>
      </c>
      <c r="K120" s="67" t="s">
        <v>154</v>
      </c>
      <c r="L120" s="70">
        <f>L108+L111+L114+L117</f>
        <v>0</v>
      </c>
      <c r="M120" s="12"/>
      <c r="N120" s="2"/>
      <c r="O120" s="2"/>
      <c r="P120" s="2"/>
      <c r="Q120" s="41">
        <f>0+Q108+Q111+Q114+Q117</f>
        <v>0</v>
      </c>
      <c r="R120" s="33">
        <f>0+R108+R111+R114+R117</f>
        <v>0</v>
      </c>
      <c r="S120" s="71">
        <f>Q120*(1+J120)+R120</f>
        <v>0</v>
      </c>
    </row>
    <row r="121" thickTop="1" thickBot="1" ht="25" customHeight="1">
      <c r="A121" s="9"/>
      <c r="B121" s="72"/>
      <c r="C121" s="72"/>
      <c r="D121" s="72"/>
      <c r="E121" s="73"/>
      <c r="F121" s="72"/>
      <c r="G121" s="74" t="s">
        <v>155</v>
      </c>
      <c r="H121" s="75">
        <f>J108+J111+J114+J117</f>
        <v>0</v>
      </c>
      <c r="I121" s="74" t="s">
        <v>156</v>
      </c>
      <c r="J121" s="76">
        <f>0+J120</f>
        <v>0</v>
      </c>
      <c r="K121" s="74" t="s">
        <v>157</v>
      </c>
      <c r="L121" s="77">
        <f>L108+L111+L114+L117</f>
        <v>0</v>
      </c>
      <c r="M121" s="12"/>
      <c r="N121" s="2"/>
      <c r="O121" s="2"/>
      <c r="P121" s="2"/>
      <c r="Q121" s="2"/>
    </row>
    <row r="122" ht="40" customHeight="1">
      <c r="A122" s="9"/>
      <c r="B122" s="82" t="s">
        <v>346</v>
      </c>
      <c r="C122" s="1"/>
      <c r="D122" s="1"/>
      <c r="E122" s="1"/>
      <c r="F122" s="1"/>
      <c r="G122" s="1"/>
      <c r="H122" s="48"/>
      <c r="I122" s="1"/>
      <c r="J122" s="48"/>
      <c r="K122" s="1"/>
      <c r="L122" s="1"/>
      <c r="M122" s="12"/>
      <c r="N122" s="2"/>
      <c r="O122" s="2"/>
      <c r="P122" s="2"/>
      <c r="Q122" s="2"/>
    </row>
    <row r="123">
      <c r="A123" s="9"/>
      <c r="B123" s="49">
        <v>28</v>
      </c>
      <c r="C123" s="50" t="s">
        <v>1328</v>
      </c>
      <c r="D123" s="50" t="s">
        <v>7</v>
      </c>
      <c r="E123" s="50" t="s">
        <v>1329</v>
      </c>
      <c r="F123" s="50" t="s">
        <v>7</v>
      </c>
      <c r="G123" s="51" t="s">
        <v>172</v>
      </c>
      <c r="H123" s="52">
        <v>1.6200000000000001</v>
      </c>
      <c r="I123" s="24">
        <f>ROUND(0,2)</f>
        <v>0</v>
      </c>
      <c r="J123" s="53">
        <f>ROUND(I123*H123,2)</f>
        <v>0</v>
      </c>
      <c r="K123" s="54">
        <v>0.20999999999999999</v>
      </c>
      <c r="L123" s="55">
        <f>IF(ISNUMBER(K123),ROUND(J123*(K123+1),2),0)</f>
        <v>0</v>
      </c>
      <c r="M123" s="12"/>
      <c r="N123" s="2"/>
      <c r="O123" s="2"/>
      <c r="P123" s="2"/>
      <c r="Q123" s="41">
        <f>IF(ISNUMBER(K123),IF(H123&gt;0,IF(I123&gt;0,J123,0),0),0)</f>
        <v>0</v>
      </c>
      <c r="R123" s="33">
        <f>IF(ISNUMBER(K123)=FALSE,J123,0)</f>
        <v>0</v>
      </c>
    </row>
    <row r="124">
      <c r="A124" s="9"/>
      <c r="B124" s="56" t="s">
        <v>130</v>
      </c>
      <c r="C124" s="1"/>
      <c r="D124" s="1"/>
      <c r="E124" s="57" t="s">
        <v>7</v>
      </c>
      <c r="F124" s="1"/>
      <c r="G124" s="1"/>
      <c r="H124" s="48"/>
      <c r="I124" s="1"/>
      <c r="J124" s="48"/>
      <c r="K124" s="1"/>
      <c r="L124" s="1"/>
      <c r="M124" s="12"/>
      <c r="N124" s="2"/>
      <c r="O124" s="2"/>
      <c r="P124" s="2"/>
      <c r="Q124" s="2"/>
    </row>
    <row r="125" thickBot="1">
      <c r="A125" s="9"/>
      <c r="B125" s="58" t="s">
        <v>132</v>
      </c>
      <c r="C125" s="29"/>
      <c r="D125" s="29"/>
      <c r="E125" s="59" t="s">
        <v>1330</v>
      </c>
      <c r="F125" s="29"/>
      <c r="G125" s="29"/>
      <c r="H125" s="60"/>
      <c r="I125" s="29"/>
      <c r="J125" s="60"/>
      <c r="K125" s="29"/>
      <c r="L125" s="29"/>
      <c r="M125" s="12"/>
      <c r="N125" s="2"/>
      <c r="O125" s="2"/>
      <c r="P125" s="2"/>
      <c r="Q125" s="2"/>
    </row>
    <row r="126" thickTop="1">
      <c r="A126" s="9"/>
      <c r="B126" s="49">
        <v>29</v>
      </c>
      <c r="C126" s="50" t="s">
        <v>1331</v>
      </c>
      <c r="D126" s="50" t="s">
        <v>7</v>
      </c>
      <c r="E126" s="50" t="s">
        <v>1332</v>
      </c>
      <c r="F126" s="50" t="s">
        <v>7</v>
      </c>
      <c r="G126" s="51" t="s">
        <v>227</v>
      </c>
      <c r="H126" s="61">
        <v>54</v>
      </c>
      <c r="I126" s="35">
        <f>ROUND(0,2)</f>
        <v>0</v>
      </c>
      <c r="J126" s="62">
        <f>ROUND(I126*H126,2)</f>
        <v>0</v>
      </c>
      <c r="K126" s="63">
        <v>0.20999999999999999</v>
      </c>
      <c r="L126" s="64">
        <f>IF(ISNUMBER(K126),ROUND(J126*(K126+1),2),0)</f>
        <v>0</v>
      </c>
      <c r="M126" s="12"/>
      <c r="N126" s="2"/>
      <c r="O126" s="2"/>
      <c r="P126" s="2"/>
      <c r="Q126" s="41">
        <f>IF(ISNUMBER(K126),IF(H126&gt;0,IF(I126&gt;0,J126,0),0),0)</f>
        <v>0</v>
      </c>
      <c r="R126" s="33">
        <f>IF(ISNUMBER(K126)=FALSE,J126,0)</f>
        <v>0</v>
      </c>
    </row>
    <row r="127">
      <c r="A127" s="9"/>
      <c r="B127" s="56" t="s">
        <v>130</v>
      </c>
      <c r="C127" s="1"/>
      <c r="D127" s="1"/>
      <c r="E127" s="57" t="s">
        <v>7</v>
      </c>
      <c r="F127" s="1"/>
      <c r="G127" s="1"/>
      <c r="H127" s="48"/>
      <c r="I127" s="1"/>
      <c r="J127" s="48"/>
      <c r="K127" s="1"/>
      <c r="L127" s="1"/>
      <c r="M127" s="12"/>
      <c r="N127" s="2"/>
      <c r="O127" s="2"/>
      <c r="P127" s="2"/>
      <c r="Q127" s="2"/>
    </row>
    <row r="128" thickBot="1">
      <c r="A128" s="9"/>
      <c r="B128" s="58" t="s">
        <v>132</v>
      </c>
      <c r="C128" s="29"/>
      <c r="D128" s="29"/>
      <c r="E128" s="59" t="s">
        <v>1333</v>
      </c>
      <c r="F128" s="29"/>
      <c r="G128" s="29"/>
      <c r="H128" s="60"/>
      <c r="I128" s="29"/>
      <c r="J128" s="60"/>
      <c r="K128" s="29"/>
      <c r="L128" s="29"/>
      <c r="M128" s="12"/>
      <c r="N128" s="2"/>
      <c r="O128" s="2"/>
      <c r="P128" s="2"/>
      <c r="Q128" s="2"/>
    </row>
    <row r="129" thickTop="1">
      <c r="A129" s="9"/>
      <c r="B129" s="49">
        <v>30</v>
      </c>
      <c r="C129" s="50" t="s">
        <v>354</v>
      </c>
      <c r="D129" s="50" t="s">
        <v>7</v>
      </c>
      <c r="E129" s="50" t="s">
        <v>355</v>
      </c>
      <c r="F129" s="50" t="s">
        <v>7</v>
      </c>
      <c r="G129" s="51" t="s">
        <v>227</v>
      </c>
      <c r="H129" s="61">
        <v>81</v>
      </c>
      <c r="I129" s="35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1">
        <f>IF(ISNUMBER(K129),IF(H129&gt;0,IF(I129&gt;0,J129,0),0),0)</f>
        <v>0</v>
      </c>
      <c r="R129" s="33">
        <f>IF(ISNUMBER(K129)=FALSE,J129,0)</f>
        <v>0</v>
      </c>
    </row>
    <row r="130">
      <c r="A130" s="9"/>
      <c r="B130" s="56" t="s">
        <v>130</v>
      </c>
      <c r="C130" s="1"/>
      <c r="D130" s="1"/>
      <c r="E130" s="57" t="s">
        <v>7</v>
      </c>
      <c r="F130" s="1"/>
      <c r="G130" s="1"/>
      <c r="H130" s="48"/>
      <c r="I130" s="1"/>
      <c r="J130" s="48"/>
      <c r="K130" s="1"/>
      <c r="L130" s="1"/>
      <c r="M130" s="12"/>
      <c r="N130" s="2"/>
      <c r="O130" s="2"/>
      <c r="P130" s="2"/>
      <c r="Q130" s="2"/>
    </row>
    <row r="131" thickBot="1">
      <c r="A131" s="9"/>
      <c r="B131" s="58" t="s">
        <v>132</v>
      </c>
      <c r="C131" s="29"/>
      <c r="D131" s="29"/>
      <c r="E131" s="59" t="s">
        <v>1334</v>
      </c>
      <c r="F131" s="29"/>
      <c r="G131" s="29"/>
      <c r="H131" s="60"/>
      <c r="I131" s="29"/>
      <c r="J131" s="60"/>
      <c r="K131" s="29"/>
      <c r="L131" s="29"/>
      <c r="M131" s="12"/>
      <c r="N131" s="2"/>
      <c r="O131" s="2"/>
      <c r="P131" s="2"/>
      <c r="Q131" s="2"/>
    </row>
    <row r="132" thickTop="1" thickBot="1" ht="25" customHeight="1">
      <c r="A132" s="9"/>
      <c r="B132" s="1"/>
      <c r="C132" s="65">
        <v>9</v>
      </c>
      <c r="D132" s="1"/>
      <c r="E132" s="66" t="s">
        <v>169</v>
      </c>
      <c r="F132" s="1"/>
      <c r="G132" s="67" t="s">
        <v>152</v>
      </c>
      <c r="H132" s="68">
        <f>J123+J126+J129</f>
        <v>0</v>
      </c>
      <c r="I132" s="67" t="s">
        <v>153</v>
      </c>
      <c r="J132" s="69">
        <f>(L132-H132)</f>
        <v>0</v>
      </c>
      <c r="K132" s="67" t="s">
        <v>154</v>
      </c>
      <c r="L132" s="70">
        <f>L123+L126+L129</f>
        <v>0</v>
      </c>
      <c r="M132" s="12"/>
      <c r="N132" s="2"/>
      <c r="O132" s="2"/>
      <c r="P132" s="2"/>
      <c r="Q132" s="41">
        <f>0+Q123+Q126+Q129</f>
        <v>0</v>
      </c>
      <c r="R132" s="33">
        <f>0+R123+R126+R129</f>
        <v>0</v>
      </c>
      <c r="S132" s="71">
        <f>Q132*(1+J132)+R132</f>
        <v>0</v>
      </c>
    </row>
    <row r="133" thickTop="1" thickBot="1" ht="25" customHeight="1">
      <c r="A133" s="9"/>
      <c r="B133" s="72"/>
      <c r="C133" s="72"/>
      <c r="D133" s="72"/>
      <c r="E133" s="73"/>
      <c r="F133" s="72"/>
      <c r="G133" s="74" t="s">
        <v>155</v>
      </c>
      <c r="H133" s="75">
        <f>J123+J126+J129</f>
        <v>0</v>
      </c>
      <c r="I133" s="74" t="s">
        <v>156</v>
      </c>
      <c r="J133" s="76">
        <f>0+J132</f>
        <v>0</v>
      </c>
      <c r="K133" s="74" t="s">
        <v>157</v>
      </c>
      <c r="L133" s="77">
        <f>L123+L126+L129</f>
        <v>0</v>
      </c>
      <c r="M133" s="12"/>
      <c r="N133" s="2"/>
      <c r="O133" s="2"/>
      <c r="P133" s="2"/>
      <c r="Q133" s="2"/>
    </row>
    <row r="134">
      <c r="A134" s="13"/>
      <c r="B134" s="4"/>
      <c r="C134" s="4"/>
      <c r="D134" s="4"/>
      <c r="E134" s="4"/>
      <c r="F134" s="4"/>
      <c r="G134" s="4"/>
      <c r="H134" s="78"/>
      <c r="I134" s="4"/>
      <c r="J134" s="78"/>
      <c r="K134" s="4"/>
      <c r="L134" s="4"/>
      <c r="M134" s="14"/>
      <c r="N134" s="2"/>
      <c r="O134" s="2"/>
      <c r="P134" s="2"/>
      <c r="Q134" s="2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2"/>
      <c r="O135" s="2"/>
      <c r="P135" s="2"/>
      <c r="Q135" s="2"/>
    </row>
  </sheetData>
  <mergeCells count="83">
    <mergeCell ref="B40:D40"/>
    <mergeCell ref="B41:D41"/>
    <mergeCell ref="B43:D43"/>
    <mergeCell ref="B44:D44"/>
    <mergeCell ref="B47:L47"/>
    <mergeCell ref="B49:D49"/>
    <mergeCell ref="B50:D50"/>
    <mergeCell ref="B52:D52"/>
    <mergeCell ref="B53:D53"/>
    <mergeCell ref="B55:D55"/>
    <mergeCell ref="B56:D56"/>
    <mergeCell ref="B58:D58"/>
    <mergeCell ref="B59:D59"/>
    <mergeCell ref="B61:D61"/>
    <mergeCell ref="B62:D62"/>
    <mergeCell ref="B64:D64"/>
    <mergeCell ref="B65:D65"/>
    <mergeCell ref="B67:D67"/>
    <mergeCell ref="B68:D68"/>
    <mergeCell ref="B70:D70"/>
    <mergeCell ref="B71:D71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4:D34"/>
    <mergeCell ref="B35:D35"/>
    <mergeCell ref="B37:D37"/>
    <mergeCell ref="B38:D38"/>
    <mergeCell ref="B21:D21"/>
    <mergeCell ref="B22:D22"/>
    <mergeCell ref="B23:D23"/>
    <mergeCell ref="B24:D24"/>
    <mergeCell ref="B73:D73"/>
    <mergeCell ref="B74:D74"/>
    <mergeCell ref="B76:D76"/>
    <mergeCell ref="B77:D77"/>
    <mergeCell ref="B79:D79"/>
    <mergeCell ref="B80:D80"/>
    <mergeCell ref="B82:D82"/>
    <mergeCell ref="B83:D83"/>
    <mergeCell ref="B85:D85"/>
    <mergeCell ref="B86:D86"/>
    <mergeCell ref="B88:D88"/>
    <mergeCell ref="B89:D89"/>
    <mergeCell ref="B91:D91"/>
    <mergeCell ref="B92:D92"/>
    <mergeCell ref="B94:D94"/>
    <mergeCell ref="B95:D95"/>
    <mergeCell ref="B97:D97"/>
    <mergeCell ref="B98:D98"/>
    <mergeCell ref="B101:L101"/>
    <mergeCell ref="B103:D103"/>
    <mergeCell ref="B104:D104"/>
    <mergeCell ref="B107:L107"/>
    <mergeCell ref="B109:D109"/>
    <mergeCell ref="B110:D110"/>
    <mergeCell ref="B112:D112"/>
    <mergeCell ref="B113:D113"/>
    <mergeCell ref="B115:D115"/>
    <mergeCell ref="B116:D116"/>
    <mergeCell ref="B118:D118"/>
    <mergeCell ref="B119:D119"/>
    <mergeCell ref="B124:D124"/>
    <mergeCell ref="B125:D125"/>
    <mergeCell ref="B127:D127"/>
    <mergeCell ref="B128:D128"/>
    <mergeCell ref="B130:D130"/>
    <mergeCell ref="B131:D131"/>
    <mergeCell ref="B122:L122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H51+H99+H123+H156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1335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L51+L99+L123+L156</f>
        <v>0</v>
      </c>
      <c r="K11" s="1"/>
      <c r="L11" s="1"/>
      <c r="M11" s="12"/>
      <c r="N11" s="2"/>
      <c r="O11" s="2"/>
      <c r="P11" s="2"/>
      <c r="Q11" s="41">
        <f>IF(SUM(K20:K23)&gt;0,ROUND(SUM(S20:S23)/SUM(K20:K23)-1,8),0)</f>
        <v>0</v>
      </c>
      <c r="R11" s="33">
        <f>AVERAGE(J50,J98,J122,J155)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H51</f>
        <v>0</v>
      </c>
      <c r="L20" s="46">
        <f>L51</f>
        <v>0</v>
      </c>
      <c r="M20" s="12"/>
      <c r="N20" s="2"/>
      <c r="O20" s="2"/>
      <c r="P20" s="2"/>
      <c r="Q20" s="2"/>
      <c r="S20" s="33">
        <f>S50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H99</f>
        <v>0</v>
      </c>
      <c r="L21" s="46">
        <f>L99</f>
        <v>0</v>
      </c>
      <c r="M21" s="12"/>
      <c r="N21" s="2"/>
      <c r="O21" s="2"/>
      <c r="P21" s="2"/>
      <c r="Q21" s="2"/>
      <c r="S21" s="33">
        <f>S98</f>
        <v>0</v>
      </c>
    </row>
    <row r="22">
      <c r="A22" s="9"/>
      <c r="B22" s="44">
        <v>5</v>
      </c>
      <c r="C22" s="1"/>
      <c r="D22" s="1"/>
      <c r="E22" s="45" t="s">
        <v>167</v>
      </c>
      <c r="F22" s="1"/>
      <c r="G22" s="1"/>
      <c r="H22" s="1"/>
      <c r="I22" s="1"/>
      <c r="J22" s="1"/>
      <c r="K22" s="46">
        <f>H123</f>
        <v>0</v>
      </c>
      <c r="L22" s="46">
        <f>L123</f>
        <v>0</v>
      </c>
      <c r="M22" s="12"/>
      <c r="N22" s="2"/>
      <c r="O22" s="2"/>
      <c r="P22" s="2"/>
      <c r="Q22" s="2"/>
      <c r="S22" s="33">
        <f>S122</f>
        <v>0</v>
      </c>
    </row>
    <row r="23">
      <c r="A23" s="9"/>
      <c r="B23" s="44">
        <v>9</v>
      </c>
      <c r="C23" s="1"/>
      <c r="D23" s="1"/>
      <c r="E23" s="45" t="s">
        <v>169</v>
      </c>
      <c r="F23" s="1"/>
      <c r="G23" s="1"/>
      <c r="H23" s="1"/>
      <c r="I23" s="1"/>
      <c r="J23" s="1"/>
      <c r="K23" s="46">
        <f>H156</f>
        <v>0</v>
      </c>
      <c r="L23" s="46">
        <f>L156</f>
        <v>0</v>
      </c>
      <c r="M23" s="12"/>
      <c r="N23" s="2"/>
      <c r="O23" s="2"/>
      <c r="P23" s="2"/>
      <c r="Q23" s="2"/>
      <c r="S23" s="33">
        <f>S155</f>
        <v>0</v>
      </c>
    </row>
    <row r="24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36" t="s">
        <v>118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81"/>
      <c r="N26" s="2"/>
      <c r="O26" s="2"/>
      <c r="P26" s="2"/>
      <c r="Q26" s="2"/>
    </row>
    <row r="27" ht="18" customHeight="1">
      <c r="A27" s="9"/>
      <c r="B27" s="42" t="s">
        <v>119</v>
      </c>
      <c r="C27" s="42" t="s">
        <v>115</v>
      </c>
      <c r="D27" s="42" t="s">
        <v>120</v>
      </c>
      <c r="E27" s="42" t="s">
        <v>116</v>
      </c>
      <c r="F27" s="42" t="s">
        <v>121</v>
      </c>
      <c r="G27" s="43" t="s">
        <v>122</v>
      </c>
      <c r="H27" s="22" t="s">
        <v>123</v>
      </c>
      <c r="I27" s="22" t="s">
        <v>124</v>
      </c>
      <c r="J27" s="22" t="s">
        <v>17</v>
      </c>
      <c r="K27" s="43" t="s">
        <v>125</v>
      </c>
      <c r="L27" s="22" t="s">
        <v>18</v>
      </c>
      <c r="M27" s="79"/>
      <c r="N27" s="2"/>
      <c r="O27" s="2"/>
      <c r="P27" s="2"/>
      <c r="Q27" s="2"/>
    </row>
    <row r="28" ht="40" customHeight="1">
      <c r="A28" s="9"/>
      <c r="B28" s="47" t="s">
        <v>126</v>
      </c>
      <c r="C28" s="1"/>
      <c r="D28" s="1"/>
      <c r="E28" s="1"/>
      <c r="F28" s="1"/>
      <c r="G28" s="1"/>
      <c r="H28" s="48"/>
      <c r="I28" s="1"/>
      <c r="J28" s="48"/>
      <c r="K28" s="1"/>
      <c r="L28" s="1"/>
      <c r="M28" s="12"/>
      <c r="N28" s="2"/>
      <c r="O28" s="2"/>
      <c r="P28" s="2"/>
      <c r="Q28" s="2"/>
    </row>
    <row r="29">
      <c r="A29" s="9"/>
      <c r="B29" s="49">
        <v>1</v>
      </c>
      <c r="C29" s="50" t="s">
        <v>170</v>
      </c>
      <c r="D29" s="50" t="s">
        <v>7</v>
      </c>
      <c r="E29" s="50" t="s">
        <v>171</v>
      </c>
      <c r="F29" s="50" t="s">
        <v>7</v>
      </c>
      <c r="G29" s="51" t="s">
        <v>172</v>
      </c>
      <c r="H29" s="52">
        <v>196.30000000000001</v>
      </c>
      <c r="I29" s="24">
        <f>ROUND(0,2)</f>
        <v>0</v>
      </c>
      <c r="J29" s="53">
        <f>ROUND(I29*H29,2)</f>
        <v>0</v>
      </c>
      <c r="K29" s="54">
        <v>0.20999999999999999</v>
      </c>
      <c r="L29" s="55">
        <f>IF(ISNUMBER(K29),ROUND(J29*(K29+1),2),0)</f>
        <v>0</v>
      </c>
      <c r="M29" s="12"/>
      <c r="N29" s="2"/>
      <c r="O29" s="2"/>
      <c r="P29" s="2"/>
      <c r="Q29" s="41">
        <f>IF(ISNUMBER(K29),IF(H29&gt;0,IF(I29&gt;0,J29,0),0),0)</f>
        <v>0</v>
      </c>
      <c r="R29" s="33">
        <f>IF(ISNUMBER(K29)=FALSE,J29,0)</f>
        <v>0</v>
      </c>
    </row>
    <row r="30">
      <c r="A30" s="9"/>
      <c r="B30" s="56" t="s">
        <v>130</v>
      </c>
      <c r="C30" s="1"/>
      <c r="D30" s="1"/>
      <c r="E30" s="57" t="s">
        <v>7</v>
      </c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 thickBot="1">
      <c r="A31" s="9"/>
      <c r="B31" s="58" t="s">
        <v>132</v>
      </c>
      <c r="C31" s="29"/>
      <c r="D31" s="29"/>
      <c r="E31" s="59" t="s">
        <v>1336</v>
      </c>
      <c r="F31" s="29"/>
      <c r="G31" s="29"/>
      <c r="H31" s="60"/>
      <c r="I31" s="29"/>
      <c r="J31" s="60"/>
      <c r="K31" s="29"/>
      <c r="L31" s="29"/>
      <c r="M31" s="12"/>
      <c r="N31" s="2"/>
      <c r="O31" s="2"/>
      <c r="P31" s="2"/>
      <c r="Q31" s="2"/>
    </row>
    <row r="32" thickTop="1">
      <c r="A32" s="9"/>
      <c r="B32" s="49">
        <v>2</v>
      </c>
      <c r="C32" s="50" t="s">
        <v>178</v>
      </c>
      <c r="D32" s="50" t="s">
        <v>179</v>
      </c>
      <c r="E32" s="50" t="s">
        <v>171</v>
      </c>
      <c r="F32" s="50" t="s">
        <v>7</v>
      </c>
      <c r="G32" s="51" t="s">
        <v>180</v>
      </c>
      <c r="H32" s="61">
        <v>19</v>
      </c>
      <c r="I32" s="35">
        <f>ROUND(0,2)</f>
        <v>0</v>
      </c>
      <c r="J32" s="62">
        <f>ROUND(I32*H32,2)</f>
        <v>0</v>
      </c>
      <c r="K32" s="63">
        <v>0.20999999999999999</v>
      </c>
      <c r="L32" s="64">
        <f>IF(ISNUMBER(K32),ROUND(J32*(K32+1),2),0)</f>
        <v>0</v>
      </c>
      <c r="M32" s="12"/>
      <c r="N32" s="2"/>
      <c r="O32" s="2"/>
      <c r="P32" s="2"/>
      <c r="Q32" s="41">
        <f>IF(ISNUMBER(K32),IF(H32&gt;0,IF(I32&gt;0,J32,0),0),0)</f>
        <v>0</v>
      </c>
      <c r="R32" s="33">
        <f>IF(ISNUMBER(K32)=FALSE,J32,0)</f>
        <v>0</v>
      </c>
    </row>
    <row r="33">
      <c r="A33" s="9"/>
      <c r="B33" s="56" t="s">
        <v>130</v>
      </c>
      <c r="C33" s="1"/>
      <c r="D33" s="1"/>
      <c r="E33" s="57" t="s">
        <v>181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 thickBot="1">
      <c r="A34" s="9"/>
      <c r="B34" s="58" t="s">
        <v>132</v>
      </c>
      <c r="C34" s="29"/>
      <c r="D34" s="29"/>
      <c r="E34" s="59" t="s">
        <v>1337</v>
      </c>
      <c r="F34" s="29"/>
      <c r="G34" s="29"/>
      <c r="H34" s="60"/>
      <c r="I34" s="29"/>
      <c r="J34" s="60"/>
      <c r="K34" s="29"/>
      <c r="L34" s="29"/>
      <c r="M34" s="12"/>
      <c r="N34" s="2"/>
      <c r="O34" s="2"/>
      <c r="P34" s="2"/>
      <c r="Q34" s="2"/>
    </row>
    <row r="35" thickTop="1">
      <c r="A35" s="9"/>
      <c r="B35" s="49">
        <v>3</v>
      </c>
      <c r="C35" s="50" t="s">
        <v>178</v>
      </c>
      <c r="D35" s="50" t="s">
        <v>183</v>
      </c>
      <c r="E35" s="50" t="s">
        <v>171</v>
      </c>
      <c r="F35" s="50" t="s">
        <v>7</v>
      </c>
      <c r="G35" s="51" t="s">
        <v>180</v>
      </c>
      <c r="H35" s="61">
        <v>34.048000000000002</v>
      </c>
      <c r="I35" s="35">
        <f>ROUND(0,2)</f>
        <v>0</v>
      </c>
      <c r="J35" s="62">
        <f>ROUND(I35*H35,2)</f>
        <v>0</v>
      </c>
      <c r="K35" s="63">
        <v>0.20999999999999999</v>
      </c>
      <c r="L35" s="64">
        <f>IF(ISNUMBER(K35),ROUND(J35*(K35+1),2),0)</f>
        <v>0</v>
      </c>
      <c r="M35" s="12"/>
      <c r="N35" s="2"/>
      <c r="O35" s="2"/>
      <c r="P35" s="2"/>
      <c r="Q35" s="41">
        <f>IF(ISNUMBER(K35),IF(H35&gt;0,IF(I35&gt;0,J35,0),0),0)</f>
        <v>0</v>
      </c>
      <c r="R35" s="33">
        <f>IF(ISNUMBER(K35)=FALSE,J35,0)</f>
        <v>0</v>
      </c>
    </row>
    <row r="36">
      <c r="A36" s="9"/>
      <c r="B36" s="56" t="s">
        <v>130</v>
      </c>
      <c r="C36" s="1"/>
      <c r="D36" s="1"/>
      <c r="E36" s="57" t="s">
        <v>184</v>
      </c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 thickBot="1">
      <c r="A37" s="9"/>
      <c r="B37" s="58" t="s">
        <v>132</v>
      </c>
      <c r="C37" s="29"/>
      <c r="D37" s="29"/>
      <c r="E37" s="59" t="s">
        <v>1338</v>
      </c>
      <c r="F37" s="29"/>
      <c r="G37" s="29"/>
      <c r="H37" s="60"/>
      <c r="I37" s="29"/>
      <c r="J37" s="60"/>
      <c r="K37" s="29"/>
      <c r="L37" s="29"/>
      <c r="M37" s="12"/>
      <c r="N37" s="2"/>
      <c r="O37" s="2"/>
      <c r="P37" s="2"/>
      <c r="Q37" s="2"/>
    </row>
    <row r="38" thickTop="1">
      <c r="A38" s="9"/>
      <c r="B38" s="49">
        <v>4</v>
      </c>
      <c r="C38" s="50" t="s">
        <v>178</v>
      </c>
      <c r="D38" s="50" t="s">
        <v>249</v>
      </c>
      <c r="E38" s="50" t="s">
        <v>171</v>
      </c>
      <c r="F38" s="50" t="s">
        <v>7</v>
      </c>
      <c r="G38" s="51" t="s">
        <v>180</v>
      </c>
      <c r="H38" s="61">
        <v>0.47999999999999998</v>
      </c>
      <c r="I38" s="35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3">
        <f>IF(ISNUMBER(K38)=FALSE,J38,0)</f>
        <v>0</v>
      </c>
    </row>
    <row r="39">
      <c r="A39" s="9"/>
      <c r="B39" s="56" t="s">
        <v>130</v>
      </c>
      <c r="C39" s="1"/>
      <c r="D39" s="1"/>
      <c r="E39" s="57" t="s">
        <v>1339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 thickBot="1">
      <c r="A40" s="9"/>
      <c r="B40" s="58" t="s">
        <v>132</v>
      </c>
      <c r="C40" s="29"/>
      <c r="D40" s="29"/>
      <c r="E40" s="59" t="s">
        <v>1340</v>
      </c>
      <c r="F40" s="29"/>
      <c r="G40" s="29"/>
      <c r="H40" s="60"/>
      <c r="I40" s="29"/>
      <c r="J40" s="60"/>
      <c r="K40" s="29"/>
      <c r="L40" s="29"/>
      <c r="M40" s="12"/>
      <c r="N40" s="2"/>
      <c r="O40" s="2"/>
      <c r="P40" s="2"/>
      <c r="Q40" s="2"/>
    </row>
    <row r="41" thickTop="1">
      <c r="A41" s="9"/>
      <c r="B41" s="49">
        <v>5</v>
      </c>
      <c r="C41" s="50" t="s">
        <v>178</v>
      </c>
      <c r="D41" s="50" t="s">
        <v>1341</v>
      </c>
      <c r="E41" s="50" t="s">
        <v>171</v>
      </c>
      <c r="F41" s="50" t="s">
        <v>7</v>
      </c>
      <c r="G41" s="51" t="s">
        <v>180</v>
      </c>
      <c r="H41" s="61">
        <v>1</v>
      </c>
      <c r="I41" s="35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3">
        <f>IF(ISNUMBER(K41)=FALSE,J41,0)</f>
        <v>0</v>
      </c>
    </row>
    <row r="42">
      <c r="A42" s="9"/>
      <c r="B42" s="56" t="s">
        <v>130</v>
      </c>
      <c r="C42" s="1"/>
      <c r="D42" s="1"/>
      <c r="E42" s="57" t="s">
        <v>1342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 thickBot="1">
      <c r="A43" s="9"/>
      <c r="B43" s="58" t="s">
        <v>132</v>
      </c>
      <c r="C43" s="29"/>
      <c r="D43" s="29"/>
      <c r="E43" s="59" t="s">
        <v>1343</v>
      </c>
      <c r="F43" s="29"/>
      <c r="G43" s="29"/>
      <c r="H43" s="60"/>
      <c r="I43" s="29"/>
      <c r="J43" s="60"/>
      <c r="K43" s="29"/>
      <c r="L43" s="29"/>
      <c r="M43" s="12"/>
      <c r="N43" s="2"/>
      <c r="O43" s="2"/>
      <c r="P43" s="2"/>
      <c r="Q43" s="2"/>
    </row>
    <row r="44" thickTop="1">
      <c r="A44" s="9"/>
      <c r="B44" s="49">
        <v>6</v>
      </c>
      <c r="C44" s="50" t="s">
        <v>186</v>
      </c>
      <c r="D44" s="50" t="s">
        <v>7</v>
      </c>
      <c r="E44" s="50" t="s">
        <v>187</v>
      </c>
      <c r="F44" s="50" t="s">
        <v>7</v>
      </c>
      <c r="G44" s="51" t="s">
        <v>172</v>
      </c>
      <c r="H44" s="61">
        <v>83.799999999999997</v>
      </c>
      <c r="I44" s="35">
        <f>ROUND(0,2)</f>
        <v>0</v>
      </c>
      <c r="J44" s="62">
        <f>ROUND(I44*H44,2)</f>
        <v>0</v>
      </c>
      <c r="K44" s="63">
        <v>0.20999999999999999</v>
      </c>
      <c r="L44" s="64">
        <f>IF(ISNUMBER(K44),ROUND(J44*(K44+1),2),0)</f>
        <v>0</v>
      </c>
      <c r="M44" s="12"/>
      <c r="N44" s="2"/>
      <c r="O44" s="2"/>
      <c r="P44" s="2"/>
      <c r="Q44" s="41">
        <f>IF(ISNUMBER(K44),IF(H44&gt;0,IF(I44&gt;0,J44,0),0),0)</f>
        <v>0</v>
      </c>
      <c r="R44" s="33">
        <f>IF(ISNUMBER(K44)=FALSE,J44,0)</f>
        <v>0</v>
      </c>
    </row>
    <row r="45">
      <c r="A45" s="9"/>
      <c r="B45" s="56" t="s">
        <v>130</v>
      </c>
      <c r="C45" s="1"/>
      <c r="D45" s="1"/>
      <c r="E45" s="57" t="s">
        <v>7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 thickBot="1">
      <c r="A46" s="9"/>
      <c r="B46" s="58" t="s">
        <v>132</v>
      </c>
      <c r="C46" s="29"/>
      <c r="D46" s="29"/>
      <c r="E46" s="59" t="s">
        <v>1344</v>
      </c>
      <c r="F46" s="29"/>
      <c r="G46" s="29"/>
      <c r="H46" s="60"/>
      <c r="I46" s="29"/>
      <c r="J46" s="60"/>
      <c r="K46" s="29"/>
      <c r="L46" s="29"/>
      <c r="M46" s="12"/>
      <c r="N46" s="2"/>
      <c r="O46" s="2"/>
      <c r="P46" s="2"/>
      <c r="Q46" s="2"/>
    </row>
    <row r="47" thickTop="1">
      <c r="A47" s="9"/>
      <c r="B47" s="49">
        <v>7</v>
      </c>
      <c r="C47" s="50" t="s">
        <v>190</v>
      </c>
      <c r="D47" s="50" t="s">
        <v>7</v>
      </c>
      <c r="E47" s="50" t="s">
        <v>191</v>
      </c>
      <c r="F47" s="50" t="s">
        <v>7</v>
      </c>
      <c r="G47" s="51" t="s">
        <v>172</v>
      </c>
      <c r="H47" s="61">
        <v>33.399999999999999</v>
      </c>
      <c r="I47" s="35">
        <f>ROUND(0,2)</f>
        <v>0</v>
      </c>
      <c r="J47" s="62">
        <f>ROUND(I47*H47,2)</f>
        <v>0</v>
      </c>
      <c r="K47" s="63">
        <v>0.20999999999999999</v>
      </c>
      <c r="L47" s="64">
        <f>IF(ISNUMBER(K47),ROUND(J47*(K47+1),2),0)</f>
        <v>0</v>
      </c>
      <c r="M47" s="12"/>
      <c r="N47" s="2"/>
      <c r="O47" s="2"/>
      <c r="P47" s="2"/>
      <c r="Q47" s="41">
        <f>IF(ISNUMBER(K47),IF(H47&gt;0,IF(I47&gt;0,J47,0),0),0)</f>
        <v>0</v>
      </c>
      <c r="R47" s="33">
        <f>IF(ISNUMBER(K47)=FALSE,J47,0)</f>
        <v>0</v>
      </c>
    </row>
    <row r="48">
      <c r="A48" s="9"/>
      <c r="B48" s="56" t="s">
        <v>130</v>
      </c>
      <c r="C48" s="1"/>
      <c r="D48" s="1"/>
      <c r="E48" s="57" t="s">
        <v>7</v>
      </c>
      <c r="F48" s="1"/>
      <c r="G48" s="1"/>
      <c r="H48" s="48"/>
      <c r="I48" s="1"/>
      <c r="J48" s="48"/>
      <c r="K48" s="1"/>
      <c r="L48" s="1"/>
      <c r="M48" s="12"/>
      <c r="N48" s="2"/>
      <c r="O48" s="2"/>
      <c r="P48" s="2"/>
      <c r="Q48" s="2"/>
    </row>
    <row r="49" thickBot="1">
      <c r="A49" s="9"/>
      <c r="B49" s="58" t="s">
        <v>132</v>
      </c>
      <c r="C49" s="29"/>
      <c r="D49" s="29"/>
      <c r="E49" s="59" t="s">
        <v>1345</v>
      </c>
      <c r="F49" s="29"/>
      <c r="G49" s="29"/>
      <c r="H49" s="60"/>
      <c r="I49" s="29"/>
      <c r="J49" s="60"/>
      <c r="K49" s="29"/>
      <c r="L49" s="29"/>
      <c r="M49" s="12"/>
      <c r="N49" s="2"/>
      <c r="O49" s="2"/>
      <c r="P49" s="2"/>
      <c r="Q49" s="2"/>
    </row>
    <row r="50" thickTop="1" thickBot="1" ht="25" customHeight="1">
      <c r="A50" s="9"/>
      <c r="B50" s="1"/>
      <c r="C50" s="65">
        <v>0</v>
      </c>
      <c r="D50" s="1"/>
      <c r="E50" s="66" t="s">
        <v>117</v>
      </c>
      <c r="F50" s="1"/>
      <c r="G50" s="67" t="s">
        <v>152</v>
      </c>
      <c r="H50" s="68">
        <f>J29+J32+J35+J38+J41+J44+J47</f>
        <v>0</v>
      </c>
      <c r="I50" s="67" t="s">
        <v>153</v>
      </c>
      <c r="J50" s="69">
        <f>(L50-H50)</f>
        <v>0</v>
      </c>
      <c r="K50" s="67" t="s">
        <v>154</v>
      </c>
      <c r="L50" s="70">
        <f>L29+L32+L35+L38+L41+L44+L47</f>
        <v>0</v>
      </c>
      <c r="M50" s="12"/>
      <c r="N50" s="2"/>
      <c r="O50" s="2"/>
      <c r="P50" s="2"/>
      <c r="Q50" s="41">
        <f>0+Q29+Q32+Q35+Q38+Q41+Q44+Q47</f>
        <v>0</v>
      </c>
      <c r="R50" s="33">
        <f>0+R29+R32+R35+R38+R41+R44+R47</f>
        <v>0</v>
      </c>
      <c r="S50" s="71">
        <f>Q50*(1+J50)+R50</f>
        <v>0</v>
      </c>
    </row>
    <row r="51" thickTop="1" thickBot="1" ht="25" customHeight="1">
      <c r="A51" s="9"/>
      <c r="B51" s="72"/>
      <c r="C51" s="72"/>
      <c r="D51" s="72"/>
      <c r="E51" s="73"/>
      <c r="F51" s="72"/>
      <c r="G51" s="74" t="s">
        <v>155</v>
      </c>
      <c r="H51" s="75">
        <f>J29+J32+J35+J38+J41+J44+J47</f>
        <v>0</v>
      </c>
      <c r="I51" s="74" t="s">
        <v>156</v>
      </c>
      <c r="J51" s="76">
        <f>0+J50</f>
        <v>0</v>
      </c>
      <c r="K51" s="74" t="s">
        <v>157</v>
      </c>
      <c r="L51" s="77">
        <f>L29+L32+L35+L38+L41+L44+L47</f>
        <v>0</v>
      </c>
      <c r="M51" s="12"/>
      <c r="N51" s="2"/>
      <c r="O51" s="2"/>
      <c r="P51" s="2"/>
      <c r="Q51" s="2"/>
    </row>
    <row r="52" ht="40" customHeight="1">
      <c r="A52" s="9"/>
      <c r="B52" s="82" t="s">
        <v>197</v>
      </c>
      <c r="C52" s="1"/>
      <c r="D52" s="1"/>
      <c r="E52" s="1"/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>
      <c r="A53" s="9"/>
      <c r="B53" s="49">
        <v>8</v>
      </c>
      <c r="C53" s="50" t="s">
        <v>203</v>
      </c>
      <c r="D53" s="50" t="s">
        <v>7</v>
      </c>
      <c r="E53" s="50" t="s">
        <v>204</v>
      </c>
      <c r="F53" s="50" t="s">
        <v>7</v>
      </c>
      <c r="G53" s="51" t="s">
        <v>200</v>
      </c>
      <c r="H53" s="52">
        <v>1006</v>
      </c>
      <c r="I53" s="24">
        <f>ROUND(0,2)</f>
        <v>0</v>
      </c>
      <c r="J53" s="53">
        <f>ROUND(I53*H53,2)</f>
        <v>0</v>
      </c>
      <c r="K53" s="54">
        <v>0.20999999999999999</v>
      </c>
      <c r="L53" s="55">
        <f>IF(ISNUMBER(K53),ROUND(J53*(K53+1),2),0)</f>
        <v>0</v>
      </c>
      <c r="M53" s="12"/>
      <c r="N53" s="2"/>
      <c r="O53" s="2"/>
      <c r="P53" s="2"/>
      <c r="Q53" s="41">
        <f>IF(ISNUMBER(K53),IF(H53&gt;0,IF(I53&gt;0,J53,0),0),0)</f>
        <v>0</v>
      </c>
      <c r="R53" s="33">
        <f>IF(ISNUMBER(K53)=FALSE,J53,0)</f>
        <v>0</v>
      </c>
    </row>
    <row r="54">
      <c r="A54" s="9"/>
      <c r="B54" s="56" t="s">
        <v>130</v>
      </c>
      <c r="C54" s="1"/>
      <c r="D54" s="1"/>
      <c r="E54" s="57" t="s">
        <v>7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 thickBot="1">
      <c r="A55" s="9"/>
      <c r="B55" s="58" t="s">
        <v>132</v>
      </c>
      <c r="C55" s="29"/>
      <c r="D55" s="29"/>
      <c r="E55" s="59" t="s">
        <v>1346</v>
      </c>
      <c r="F55" s="29"/>
      <c r="G55" s="29"/>
      <c r="H55" s="60"/>
      <c r="I55" s="29"/>
      <c r="J55" s="60"/>
      <c r="K55" s="29"/>
      <c r="L55" s="29"/>
      <c r="M55" s="12"/>
      <c r="N55" s="2"/>
      <c r="O55" s="2"/>
      <c r="P55" s="2"/>
      <c r="Q55" s="2"/>
    </row>
    <row r="56" thickTop="1">
      <c r="A56" s="9"/>
      <c r="B56" s="49">
        <v>9</v>
      </c>
      <c r="C56" s="50" t="s">
        <v>792</v>
      </c>
      <c r="D56" s="50" t="s">
        <v>7</v>
      </c>
      <c r="E56" s="50" t="s">
        <v>793</v>
      </c>
      <c r="F56" s="50" t="s">
        <v>7</v>
      </c>
      <c r="G56" s="51" t="s">
        <v>172</v>
      </c>
      <c r="H56" s="61">
        <v>7.5</v>
      </c>
      <c r="I56" s="35">
        <f>ROUND(0,2)</f>
        <v>0</v>
      </c>
      <c r="J56" s="62">
        <f>ROUND(I56*H56,2)</f>
        <v>0</v>
      </c>
      <c r="K56" s="63">
        <v>0.20999999999999999</v>
      </c>
      <c r="L56" s="64">
        <f>IF(ISNUMBER(K56),ROUND(J56*(K56+1),2),0)</f>
        <v>0</v>
      </c>
      <c r="M56" s="12"/>
      <c r="N56" s="2"/>
      <c r="O56" s="2"/>
      <c r="P56" s="2"/>
      <c r="Q56" s="41">
        <f>IF(ISNUMBER(K56),IF(H56&gt;0,IF(I56&gt;0,J56,0),0),0)</f>
        <v>0</v>
      </c>
      <c r="R56" s="33">
        <f>IF(ISNUMBER(K56)=FALSE,J56,0)</f>
        <v>0</v>
      </c>
    </row>
    <row r="57">
      <c r="A57" s="9"/>
      <c r="B57" s="56" t="s">
        <v>130</v>
      </c>
      <c r="C57" s="1"/>
      <c r="D57" s="1"/>
      <c r="E57" s="57" t="s">
        <v>794</v>
      </c>
      <c r="F57" s="1"/>
      <c r="G57" s="1"/>
      <c r="H57" s="48"/>
      <c r="I57" s="1"/>
      <c r="J57" s="48"/>
      <c r="K57" s="1"/>
      <c r="L57" s="1"/>
      <c r="M57" s="12"/>
      <c r="N57" s="2"/>
      <c r="O57" s="2"/>
      <c r="P57" s="2"/>
      <c r="Q57" s="2"/>
    </row>
    <row r="58" thickBot="1">
      <c r="A58" s="9"/>
      <c r="B58" s="58" t="s">
        <v>132</v>
      </c>
      <c r="C58" s="29"/>
      <c r="D58" s="29"/>
      <c r="E58" s="59" t="s">
        <v>1347</v>
      </c>
      <c r="F58" s="29"/>
      <c r="G58" s="29"/>
      <c r="H58" s="60"/>
      <c r="I58" s="29"/>
      <c r="J58" s="60"/>
      <c r="K58" s="29"/>
      <c r="L58" s="29"/>
      <c r="M58" s="12"/>
      <c r="N58" s="2"/>
      <c r="O58" s="2"/>
      <c r="P58" s="2"/>
      <c r="Q58" s="2"/>
    </row>
    <row r="59" thickTop="1">
      <c r="A59" s="9"/>
      <c r="B59" s="49">
        <v>10</v>
      </c>
      <c r="C59" s="50" t="s">
        <v>1348</v>
      </c>
      <c r="D59" s="50" t="s">
        <v>7</v>
      </c>
      <c r="E59" s="50" t="s">
        <v>1349</v>
      </c>
      <c r="F59" s="50" t="s">
        <v>7</v>
      </c>
      <c r="G59" s="51" t="s">
        <v>172</v>
      </c>
      <c r="H59" s="61">
        <v>6</v>
      </c>
      <c r="I59" s="35">
        <f>ROUND(0,2)</f>
        <v>0</v>
      </c>
      <c r="J59" s="62">
        <f>ROUND(I59*H59,2)</f>
        <v>0</v>
      </c>
      <c r="K59" s="63">
        <v>0.20999999999999999</v>
      </c>
      <c r="L59" s="64">
        <f>IF(ISNUMBER(K59),ROUND(J59*(K59+1),2),0)</f>
        <v>0</v>
      </c>
      <c r="M59" s="12"/>
      <c r="N59" s="2"/>
      <c r="O59" s="2"/>
      <c r="P59" s="2"/>
      <c r="Q59" s="41">
        <f>IF(ISNUMBER(K59),IF(H59&gt;0,IF(I59&gt;0,J59,0),0),0)</f>
        <v>0</v>
      </c>
      <c r="R59" s="33">
        <f>IF(ISNUMBER(K59)=FALSE,J59,0)</f>
        <v>0</v>
      </c>
    </row>
    <row r="60">
      <c r="A60" s="9"/>
      <c r="B60" s="56" t="s">
        <v>130</v>
      </c>
      <c r="C60" s="1"/>
      <c r="D60" s="1"/>
      <c r="E60" s="57" t="s">
        <v>7</v>
      </c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 thickBot="1">
      <c r="A61" s="9"/>
      <c r="B61" s="58" t="s">
        <v>132</v>
      </c>
      <c r="C61" s="29"/>
      <c r="D61" s="29"/>
      <c r="E61" s="59" t="s">
        <v>1350</v>
      </c>
      <c r="F61" s="29"/>
      <c r="G61" s="29"/>
      <c r="H61" s="60"/>
      <c r="I61" s="29"/>
      <c r="J61" s="60"/>
      <c r="K61" s="29"/>
      <c r="L61" s="29"/>
      <c r="M61" s="12"/>
      <c r="N61" s="2"/>
      <c r="O61" s="2"/>
      <c r="P61" s="2"/>
      <c r="Q61" s="2"/>
    </row>
    <row r="62" thickTop="1">
      <c r="A62" s="9"/>
      <c r="B62" s="49">
        <v>11</v>
      </c>
      <c r="C62" s="50" t="s">
        <v>435</v>
      </c>
      <c r="D62" s="50" t="s">
        <v>7</v>
      </c>
      <c r="E62" s="50" t="s">
        <v>436</v>
      </c>
      <c r="F62" s="50" t="s">
        <v>7</v>
      </c>
      <c r="G62" s="51" t="s">
        <v>172</v>
      </c>
      <c r="H62" s="61">
        <v>0.17499999999999999</v>
      </c>
      <c r="I62" s="35">
        <f>ROUND(0,2)</f>
        <v>0</v>
      </c>
      <c r="J62" s="62">
        <f>ROUND(I62*H62,2)</f>
        <v>0</v>
      </c>
      <c r="K62" s="63">
        <v>0.20999999999999999</v>
      </c>
      <c r="L62" s="64">
        <f>IF(ISNUMBER(K62),ROUND(J62*(K62+1),2),0)</f>
        <v>0</v>
      </c>
      <c r="M62" s="12"/>
      <c r="N62" s="2"/>
      <c r="O62" s="2"/>
      <c r="P62" s="2"/>
      <c r="Q62" s="41">
        <f>IF(ISNUMBER(K62),IF(H62&gt;0,IF(I62&gt;0,J62,0),0),0)</f>
        <v>0</v>
      </c>
      <c r="R62" s="33">
        <f>IF(ISNUMBER(K62)=FALSE,J62,0)</f>
        <v>0</v>
      </c>
    </row>
    <row r="63">
      <c r="A63" s="9"/>
      <c r="B63" s="56" t="s">
        <v>130</v>
      </c>
      <c r="C63" s="1"/>
      <c r="D63" s="1"/>
      <c r="E63" s="57" t="s">
        <v>437</v>
      </c>
      <c r="F63" s="1"/>
      <c r="G63" s="1"/>
      <c r="H63" s="48"/>
      <c r="I63" s="1"/>
      <c r="J63" s="48"/>
      <c r="K63" s="1"/>
      <c r="L63" s="1"/>
      <c r="M63" s="12"/>
      <c r="N63" s="2"/>
      <c r="O63" s="2"/>
      <c r="P63" s="2"/>
      <c r="Q63" s="2"/>
    </row>
    <row r="64" thickBot="1">
      <c r="A64" s="9"/>
      <c r="B64" s="58" t="s">
        <v>132</v>
      </c>
      <c r="C64" s="29"/>
      <c r="D64" s="29"/>
      <c r="E64" s="59" t="s">
        <v>1351</v>
      </c>
      <c r="F64" s="29"/>
      <c r="G64" s="29"/>
      <c r="H64" s="60"/>
      <c r="I64" s="29"/>
      <c r="J64" s="60"/>
      <c r="K64" s="29"/>
      <c r="L64" s="29"/>
      <c r="M64" s="12"/>
      <c r="N64" s="2"/>
      <c r="O64" s="2"/>
      <c r="P64" s="2"/>
      <c r="Q64" s="2"/>
    </row>
    <row r="65" thickTop="1">
      <c r="A65" s="9"/>
      <c r="B65" s="49">
        <v>12</v>
      </c>
      <c r="C65" s="50" t="s">
        <v>217</v>
      </c>
      <c r="D65" s="50" t="s">
        <v>7</v>
      </c>
      <c r="E65" s="50" t="s">
        <v>218</v>
      </c>
      <c r="F65" s="50" t="s">
        <v>7</v>
      </c>
      <c r="G65" s="51" t="s">
        <v>172</v>
      </c>
      <c r="H65" s="61">
        <v>10</v>
      </c>
      <c r="I65" s="35">
        <f>ROUND(0,2)</f>
        <v>0</v>
      </c>
      <c r="J65" s="62">
        <f>ROUND(I65*H65,2)</f>
        <v>0</v>
      </c>
      <c r="K65" s="63">
        <v>0.20999999999999999</v>
      </c>
      <c r="L65" s="64">
        <f>IF(ISNUMBER(K65),ROUND(J65*(K65+1),2),0)</f>
        <v>0</v>
      </c>
      <c r="M65" s="12"/>
      <c r="N65" s="2"/>
      <c r="O65" s="2"/>
      <c r="P65" s="2"/>
      <c r="Q65" s="41">
        <f>IF(ISNUMBER(K65),IF(H65&gt;0,IF(I65&gt;0,J65,0),0),0)</f>
        <v>0</v>
      </c>
      <c r="R65" s="33">
        <f>IF(ISNUMBER(K65)=FALSE,J65,0)</f>
        <v>0</v>
      </c>
    </row>
    <row r="66">
      <c r="A66" s="9"/>
      <c r="B66" s="56" t="s">
        <v>130</v>
      </c>
      <c r="C66" s="1"/>
      <c r="D66" s="1"/>
      <c r="E66" s="57" t="s">
        <v>7</v>
      </c>
      <c r="F66" s="1"/>
      <c r="G66" s="1"/>
      <c r="H66" s="48"/>
      <c r="I66" s="1"/>
      <c r="J66" s="48"/>
      <c r="K66" s="1"/>
      <c r="L66" s="1"/>
      <c r="M66" s="12"/>
      <c r="N66" s="2"/>
      <c r="O66" s="2"/>
      <c r="P66" s="2"/>
      <c r="Q66" s="2"/>
    </row>
    <row r="67" thickBot="1">
      <c r="A67" s="9"/>
      <c r="B67" s="58" t="s">
        <v>132</v>
      </c>
      <c r="C67" s="29"/>
      <c r="D67" s="29"/>
      <c r="E67" s="59" t="s">
        <v>1352</v>
      </c>
      <c r="F67" s="29"/>
      <c r="G67" s="29"/>
      <c r="H67" s="60"/>
      <c r="I67" s="29"/>
      <c r="J67" s="60"/>
      <c r="K67" s="29"/>
      <c r="L67" s="29"/>
      <c r="M67" s="12"/>
      <c r="N67" s="2"/>
      <c r="O67" s="2"/>
      <c r="P67" s="2"/>
      <c r="Q67" s="2"/>
    </row>
    <row r="68" thickTop="1">
      <c r="A68" s="9"/>
      <c r="B68" s="49">
        <v>13</v>
      </c>
      <c r="C68" s="50" t="s">
        <v>236</v>
      </c>
      <c r="D68" s="50" t="s">
        <v>7</v>
      </c>
      <c r="E68" s="50" t="s">
        <v>237</v>
      </c>
      <c r="F68" s="50" t="s">
        <v>7</v>
      </c>
      <c r="G68" s="51" t="s">
        <v>172</v>
      </c>
      <c r="H68" s="61">
        <v>95.700000000000003</v>
      </c>
      <c r="I68" s="35">
        <f>ROUND(0,2)</f>
        <v>0</v>
      </c>
      <c r="J68" s="62">
        <f>ROUND(I68*H68,2)</f>
        <v>0</v>
      </c>
      <c r="K68" s="63">
        <v>0.20999999999999999</v>
      </c>
      <c r="L68" s="64">
        <f>IF(ISNUMBER(K68),ROUND(J68*(K68+1),2),0)</f>
        <v>0</v>
      </c>
      <c r="M68" s="12"/>
      <c r="N68" s="2"/>
      <c r="O68" s="2"/>
      <c r="P68" s="2"/>
      <c r="Q68" s="41">
        <f>IF(ISNUMBER(K68),IF(H68&gt;0,IF(I68&gt;0,J68,0),0),0)</f>
        <v>0</v>
      </c>
      <c r="R68" s="33">
        <f>IF(ISNUMBER(K68)=FALSE,J68,0)</f>
        <v>0</v>
      </c>
    </row>
    <row r="69">
      <c r="A69" s="9"/>
      <c r="B69" s="56" t="s">
        <v>130</v>
      </c>
      <c r="C69" s="1"/>
      <c r="D69" s="1"/>
      <c r="E69" s="57" t="s">
        <v>7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 thickBot="1">
      <c r="A70" s="9"/>
      <c r="B70" s="58" t="s">
        <v>132</v>
      </c>
      <c r="C70" s="29"/>
      <c r="D70" s="29"/>
      <c r="E70" s="59" t="s">
        <v>1353</v>
      </c>
      <c r="F70" s="29"/>
      <c r="G70" s="29"/>
      <c r="H70" s="60"/>
      <c r="I70" s="29"/>
      <c r="J70" s="60"/>
      <c r="K70" s="29"/>
      <c r="L70" s="29"/>
      <c r="M70" s="12"/>
      <c r="N70" s="2"/>
      <c r="O70" s="2"/>
      <c r="P70" s="2"/>
      <c r="Q70" s="2"/>
    </row>
    <row r="71" thickTop="1">
      <c r="A71" s="9"/>
      <c r="B71" s="49">
        <v>14</v>
      </c>
      <c r="C71" s="50" t="s">
        <v>245</v>
      </c>
      <c r="D71" s="50" t="s">
        <v>179</v>
      </c>
      <c r="E71" s="50" t="s">
        <v>246</v>
      </c>
      <c r="F71" s="50" t="s">
        <v>7</v>
      </c>
      <c r="G71" s="51" t="s">
        <v>172</v>
      </c>
      <c r="H71" s="61">
        <v>33.399999999999999</v>
      </c>
      <c r="I71" s="35">
        <f>ROUND(0,2)</f>
        <v>0</v>
      </c>
      <c r="J71" s="62">
        <f>ROUND(I71*H71,2)</f>
        <v>0</v>
      </c>
      <c r="K71" s="63">
        <v>0.20999999999999999</v>
      </c>
      <c r="L71" s="64">
        <f>IF(ISNUMBER(K71),ROUND(J71*(K71+1),2),0)</f>
        <v>0</v>
      </c>
      <c r="M71" s="12"/>
      <c r="N71" s="2"/>
      <c r="O71" s="2"/>
      <c r="P71" s="2"/>
      <c r="Q71" s="41">
        <f>IF(ISNUMBER(K71),IF(H71&gt;0,IF(I71&gt;0,J71,0),0),0)</f>
        <v>0</v>
      </c>
      <c r="R71" s="33">
        <f>IF(ISNUMBER(K71)=FALSE,J71,0)</f>
        <v>0</v>
      </c>
    </row>
    <row r="72">
      <c r="A72" s="9"/>
      <c r="B72" s="56" t="s">
        <v>130</v>
      </c>
      <c r="C72" s="1"/>
      <c r="D72" s="1"/>
      <c r="E72" s="57" t="s">
        <v>247</v>
      </c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 thickBot="1">
      <c r="A73" s="9"/>
      <c r="B73" s="58" t="s">
        <v>132</v>
      </c>
      <c r="C73" s="29"/>
      <c r="D73" s="29"/>
      <c r="E73" s="59" t="s">
        <v>1354</v>
      </c>
      <c r="F73" s="29"/>
      <c r="G73" s="29"/>
      <c r="H73" s="60"/>
      <c r="I73" s="29"/>
      <c r="J73" s="60"/>
      <c r="K73" s="29"/>
      <c r="L73" s="29"/>
      <c r="M73" s="12"/>
      <c r="N73" s="2"/>
      <c r="O73" s="2"/>
      <c r="P73" s="2"/>
      <c r="Q73" s="2"/>
    </row>
    <row r="74" thickTop="1">
      <c r="A74" s="9"/>
      <c r="B74" s="49">
        <v>15</v>
      </c>
      <c r="C74" s="50" t="s">
        <v>245</v>
      </c>
      <c r="D74" s="50" t="s">
        <v>249</v>
      </c>
      <c r="E74" s="50" t="s">
        <v>246</v>
      </c>
      <c r="F74" s="50" t="s">
        <v>7</v>
      </c>
      <c r="G74" s="51" t="s">
        <v>172</v>
      </c>
      <c r="H74" s="61">
        <v>83.799999999999997</v>
      </c>
      <c r="I74" s="35">
        <f>ROUND(0,2)</f>
        <v>0</v>
      </c>
      <c r="J74" s="62">
        <f>ROUND(I74*H74,2)</f>
        <v>0</v>
      </c>
      <c r="K74" s="63">
        <v>0.20999999999999999</v>
      </c>
      <c r="L74" s="64">
        <f>IF(ISNUMBER(K74),ROUND(J74*(K74+1),2),0)</f>
        <v>0</v>
      </c>
      <c r="M74" s="12"/>
      <c r="N74" s="2"/>
      <c r="O74" s="2"/>
      <c r="P74" s="2"/>
      <c r="Q74" s="41">
        <f>IF(ISNUMBER(K74),IF(H74&gt;0,IF(I74&gt;0,J74,0),0),0)</f>
        <v>0</v>
      </c>
      <c r="R74" s="33">
        <f>IF(ISNUMBER(K74)=FALSE,J74,0)</f>
        <v>0</v>
      </c>
    </row>
    <row r="75">
      <c r="A75" s="9"/>
      <c r="B75" s="56" t="s">
        <v>130</v>
      </c>
      <c r="C75" s="1"/>
      <c r="D75" s="1"/>
      <c r="E75" s="57" t="s">
        <v>250</v>
      </c>
      <c r="F75" s="1"/>
      <c r="G75" s="1"/>
      <c r="H75" s="48"/>
      <c r="I75" s="1"/>
      <c r="J75" s="48"/>
      <c r="K75" s="1"/>
      <c r="L75" s="1"/>
      <c r="M75" s="12"/>
      <c r="N75" s="2"/>
      <c r="O75" s="2"/>
      <c r="P75" s="2"/>
      <c r="Q75" s="2"/>
    </row>
    <row r="76" thickBot="1">
      <c r="A76" s="9"/>
      <c r="B76" s="58" t="s">
        <v>132</v>
      </c>
      <c r="C76" s="29"/>
      <c r="D76" s="29"/>
      <c r="E76" s="59" t="s">
        <v>1355</v>
      </c>
      <c r="F76" s="29"/>
      <c r="G76" s="29"/>
      <c r="H76" s="60"/>
      <c r="I76" s="29"/>
      <c r="J76" s="60"/>
      <c r="K76" s="29"/>
      <c r="L76" s="29"/>
      <c r="M76" s="12"/>
      <c r="N76" s="2"/>
      <c r="O76" s="2"/>
      <c r="P76" s="2"/>
      <c r="Q76" s="2"/>
    </row>
    <row r="77" thickTop="1">
      <c r="A77" s="9"/>
      <c r="B77" s="49">
        <v>16</v>
      </c>
      <c r="C77" s="50" t="s">
        <v>254</v>
      </c>
      <c r="D77" s="50" t="s">
        <v>7</v>
      </c>
      <c r="E77" s="50" t="s">
        <v>255</v>
      </c>
      <c r="F77" s="50" t="s">
        <v>7</v>
      </c>
      <c r="G77" s="51" t="s">
        <v>172</v>
      </c>
      <c r="H77" s="61">
        <v>73.200000000000003</v>
      </c>
      <c r="I77" s="35">
        <f>ROUND(0,2)</f>
        <v>0</v>
      </c>
      <c r="J77" s="62">
        <f>ROUND(I77*H77,2)</f>
        <v>0</v>
      </c>
      <c r="K77" s="63">
        <v>0.20999999999999999</v>
      </c>
      <c r="L77" s="64">
        <f>IF(ISNUMBER(K77),ROUND(J77*(K77+1),2),0)</f>
        <v>0</v>
      </c>
      <c r="M77" s="12"/>
      <c r="N77" s="2"/>
      <c r="O77" s="2"/>
      <c r="P77" s="2"/>
      <c r="Q77" s="41">
        <f>IF(ISNUMBER(K77),IF(H77&gt;0,IF(I77&gt;0,J77,0),0),0)</f>
        <v>0</v>
      </c>
      <c r="R77" s="33">
        <f>IF(ISNUMBER(K77)=FALSE,J77,0)</f>
        <v>0</v>
      </c>
    </row>
    <row r="78">
      <c r="A78" s="9"/>
      <c r="B78" s="56" t="s">
        <v>130</v>
      </c>
      <c r="C78" s="1"/>
      <c r="D78" s="1"/>
      <c r="E78" s="57" t="s">
        <v>7</v>
      </c>
      <c r="F78" s="1"/>
      <c r="G78" s="1"/>
      <c r="H78" s="48"/>
      <c r="I78" s="1"/>
      <c r="J78" s="48"/>
      <c r="K78" s="1"/>
      <c r="L78" s="1"/>
      <c r="M78" s="12"/>
      <c r="N78" s="2"/>
      <c r="O78" s="2"/>
      <c r="P78" s="2"/>
      <c r="Q78" s="2"/>
    </row>
    <row r="79" thickBot="1">
      <c r="A79" s="9"/>
      <c r="B79" s="58" t="s">
        <v>132</v>
      </c>
      <c r="C79" s="29"/>
      <c r="D79" s="29"/>
      <c r="E79" s="59" t="s">
        <v>1356</v>
      </c>
      <c r="F79" s="29"/>
      <c r="G79" s="29"/>
      <c r="H79" s="60"/>
      <c r="I79" s="29"/>
      <c r="J79" s="60"/>
      <c r="K79" s="29"/>
      <c r="L79" s="29"/>
      <c r="M79" s="12"/>
      <c r="N79" s="2"/>
      <c r="O79" s="2"/>
      <c r="P79" s="2"/>
      <c r="Q79" s="2"/>
    </row>
    <row r="80" thickTop="1">
      <c r="A80" s="9"/>
      <c r="B80" s="49">
        <v>17</v>
      </c>
      <c r="C80" s="50" t="s">
        <v>257</v>
      </c>
      <c r="D80" s="50" t="s">
        <v>7</v>
      </c>
      <c r="E80" s="50" t="s">
        <v>258</v>
      </c>
      <c r="F80" s="50" t="s">
        <v>7</v>
      </c>
      <c r="G80" s="51" t="s">
        <v>172</v>
      </c>
      <c r="H80" s="61">
        <v>95.700000000000003</v>
      </c>
      <c r="I80" s="35">
        <f>ROUND(0,2)</f>
        <v>0</v>
      </c>
      <c r="J80" s="62">
        <f>ROUND(I80*H80,2)</f>
        <v>0</v>
      </c>
      <c r="K80" s="63">
        <v>0.20999999999999999</v>
      </c>
      <c r="L80" s="64">
        <f>IF(ISNUMBER(K80),ROUND(J80*(K80+1),2),0)</f>
        <v>0</v>
      </c>
      <c r="M80" s="12"/>
      <c r="N80" s="2"/>
      <c r="O80" s="2"/>
      <c r="P80" s="2"/>
      <c r="Q80" s="41">
        <f>IF(ISNUMBER(K80),IF(H80&gt;0,IF(I80&gt;0,J80,0),0),0)</f>
        <v>0</v>
      </c>
      <c r="R80" s="33">
        <f>IF(ISNUMBER(K80)=FALSE,J80,0)</f>
        <v>0</v>
      </c>
    </row>
    <row r="81">
      <c r="A81" s="9"/>
      <c r="B81" s="56" t="s">
        <v>130</v>
      </c>
      <c r="C81" s="1"/>
      <c r="D81" s="1"/>
      <c r="E81" s="57" t="s">
        <v>7</v>
      </c>
      <c r="F81" s="1"/>
      <c r="G81" s="1"/>
      <c r="H81" s="48"/>
      <c r="I81" s="1"/>
      <c r="J81" s="48"/>
      <c r="K81" s="1"/>
      <c r="L81" s="1"/>
      <c r="M81" s="12"/>
      <c r="N81" s="2"/>
      <c r="O81" s="2"/>
      <c r="P81" s="2"/>
      <c r="Q81" s="2"/>
    </row>
    <row r="82" thickBot="1">
      <c r="A82" s="9"/>
      <c r="B82" s="58" t="s">
        <v>132</v>
      </c>
      <c r="C82" s="29"/>
      <c r="D82" s="29"/>
      <c r="E82" s="59" t="s">
        <v>1357</v>
      </c>
      <c r="F82" s="29"/>
      <c r="G82" s="29"/>
      <c r="H82" s="60"/>
      <c r="I82" s="29"/>
      <c r="J82" s="60"/>
      <c r="K82" s="29"/>
      <c r="L82" s="29"/>
      <c r="M82" s="12"/>
      <c r="N82" s="2"/>
      <c r="O82" s="2"/>
      <c r="P82" s="2"/>
      <c r="Q82" s="2"/>
    </row>
    <row r="83" thickTop="1">
      <c r="A83" s="9"/>
      <c r="B83" s="49">
        <v>18</v>
      </c>
      <c r="C83" s="50" t="s">
        <v>265</v>
      </c>
      <c r="D83" s="50" t="s">
        <v>7</v>
      </c>
      <c r="E83" s="50" t="s">
        <v>266</v>
      </c>
      <c r="F83" s="50" t="s">
        <v>7</v>
      </c>
      <c r="G83" s="51" t="s">
        <v>172</v>
      </c>
      <c r="H83" s="61">
        <v>10.6</v>
      </c>
      <c r="I83" s="35">
        <f>ROUND(0,2)</f>
        <v>0</v>
      </c>
      <c r="J83" s="62">
        <f>ROUND(I83*H83,2)</f>
        <v>0</v>
      </c>
      <c r="K83" s="63">
        <v>0.20999999999999999</v>
      </c>
      <c r="L83" s="64">
        <f>IF(ISNUMBER(K83),ROUND(J83*(K83+1),2),0)</f>
        <v>0</v>
      </c>
      <c r="M83" s="12"/>
      <c r="N83" s="2"/>
      <c r="O83" s="2"/>
      <c r="P83" s="2"/>
      <c r="Q83" s="41">
        <f>IF(ISNUMBER(K83),IF(H83&gt;0,IF(I83&gt;0,J83,0),0),0)</f>
        <v>0</v>
      </c>
      <c r="R83" s="33">
        <f>IF(ISNUMBER(K83)=FALSE,J83,0)</f>
        <v>0</v>
      </c>
    </row>
    <row r="84">
      <c r="A84" s="9"/>
      <c r="B84" s="56" t="s">
        <v>130</v>
      </c>
      <c r="C84" s="1"/>
      <c r="D84" s="1"/>
      <c r="E84" s="57" t="s">
        <v>7</v>
      </c>
      <c r="F84" s="1"/>
      <c r="G84" s="1"/>
      <c r="H84" s="48"/>
      <c r="I84" s="1"/>
      <c r="J84" s="48"/>
      <c r="K84" s="1"/>
      <c r="L84" s="1"/>
      <c r="M84" s="12"/>
      <c r="N84" s="2"/>
      <c r="O84" s="2"/>
      <c r="P84" s="2"/>
      <c r="Q84" s="2"/>
    </row>
    <row r="85" thickBot="1">
      <c r="A85" s="9"/>
      <c r="B85" s="58" t="s">
        <v>132</v>
      </c>
      <c r="C85" s="29"/>
      <c r="D85" s="29"/>
      <c r="E85" s="59" t="s">
        <v>1358</v>
      </c>
      <c r="F85" s="29"/>
      <c r="G85" s="29"/>
      <c r="H85" s="60"/>
      <c r="I85" s="29"/>
      <c r="J85" s="60"/>
      <c r="K85" s="29"/>
      <c r="L85" s="29"/>
      <c r="M85" s="12"/>
      <c r="N85" s="2"/>
      <c r="O85" s="2"/>
      <c r="P85" s="2"/>
      <c r="Q85" s="2"/>
    </row>
    <row r="86" thickTop="1">
      <c r="A86" s="9"/>
      <c r="B86" s="49">
        <v>19</v>
      </c>
      <c r="C86" s="50" t="s">
        <v>268</v>
      </c>
      <c r="D86" s="50" t="s">
        <v>7</v>
      </c>
      <c r="E86" s="50" t="s">
        <v>269</v>
      </c>
      <c r="F86" s="50" t="s">
        <v>7</v>
      </c>
      <c r="G86" s="51" t="s">
        <v>200</v>
      </c>
      <c r="H86" s="61">
        <v>847</v>
      </c>
      <c r="I86" s="35">
        <f>ROUND(0,2)</f>
        <v>0</v>
      </c>
      <c r="J86" s="62">
        <f>ROUND(I86*H86,2)</f>
        <v>0</v>
      </c>
      <c r="K86" s="63">
        <v>0.20999999999999999</v>
      </c>
      <c r="L86" s="64">
        <f>IF(ISNUMBER(K86),ROUND(J86*(K86+1),2),0)</f>
        <v>0</v>
      </c>
      <c r="M86" s="12"/>
      <c r="N86" s="2"/>
      <c r="O86" s="2"/>
      <c r="P86" s="2"/>
      <c r="Q86" s="41">
        <f>IF(ISNUMBER(K86),IF(H86&gt;0,IF(I86&gt;0,J86,0),0),0)</f>
        <v>0</v>
      </c>
      <c r="R86" s="33">
        <f>IF(ISNUMBER(K86)=FALSE,J86,0)</f>
        <v>0</v>
      </c>
    </row>
    <row r="87">
      <c r="A87" s="9"/>
      <c r="B87" s="56" t="s">
        <v>130</v>
      </c>
      <c r="C87" s="1"/>
      <c r="D87" s="1"/>
      <c r="E87" s="57" t="s">
        <v>7</v>
      </c>
      <c r="F87" s="1"/>
      <c r="G87" s="1"/>
      <c r="H87" s="48"/>
      <c r="I87" s="1"/>
      <c r="J87" s="48"/>
      <c r="K87" s="1"/>
      <c r="L87" s="1"/>
      <c r="M87" s="12"/>
      <c r="N87" s="2"/>
      <c r="O87" s="2"/>
      <c r="P87" s="2"/>
      <c r="Q87" s="2"/>
    </row>
    <row r="88" thickBot="1">
      <c r="A88" s="9"/>
      <c r="B88" s="58" t="s">
        <v>132</v>
      </c>
      <c r="C88" s="29"/>
      <c r="D88" s="29"/>
      <c r="E88" s="59" t="s">
        <v>1359</v>
      </c>
      <c r="F88" s="29"/>
      <c r="G88" s="29"/>
      <c r="H88" s="60"/>
      <c r="I88" s="29"/>
      <c r="J88" s="60"/>
      <c r="K88" s="29"/>
      <c r="L88" s="29"/>
      <c r="M88" s="12"/>
      <c r="N88" s="2"/>
      <c r="O88" s="2"/>
      <c r="P88" s="2"/>
      <c r="Q88" s="2"/>
    </row>
    <row r="89" thickTop="1">
      <c r="A89" s="9"/>
      <c r="B89" s="49">
        <v>20</v>
      </c>
      <c r="C89" s="50" t="s">
        <v>275</v>
      </c>
      <c r="D89" s="50" t="s">
        <v>7</v>
      </c>
      <c r="E89" s="50" t="s">
        <v>276</v>
      </c>
      <c r="F89" s="50" t="s">
        <v>7</v>
      </c>
      <c r="G89" s="51" t="s">
        <v>172</v>
      </c>
      <c r="H89" s="61">
        <v>33.399999999999999</v>
      </c>
      <c r="I89" s="35">
        <f>ROUND(0,2)</f>
        <v>0</v>
      </c>
      <c r="J89" s="62">
        <f>ROUND(I89*H89,2)</f>
        <v>0</v>
      </c>
      <c r="K89" s="63">
        <v>0.20999999999999999</v>
      </c>
      <c r="L89" s="64">
        <f>IF(ISNUMBER(K89),ROUND(J89*(K89+1),2),0)</f>
        <v>0</v>
      </c>
      <c r="M89" s="12"/>
      <c r="N89" s="2"/>
      <c r="O89" s="2"/>
      <c r="P89" s="2"/>
      <c r="Q89" s="41">
        <f>IF(ISNUMBER(K89),IF(H89&gt;0,IF(I89&gt;0,J89,0),0),0)</f>
        <v>0</v>
      </c>
      <c r="R89" s="33">
        <f>IF(ISNUMBER(K89)=FALSE,J89,0)</f>
        <v>0</v>
      </c>
    </row>
    <row r="90">
      <c r="A90" s="9"/>
      <c r="B90" s="56" t="s">
        <v>130</v>
      </c>
      <c r="C90" s="1"/>
      <c r="D90" s="1"/>
      <c r="E90" s="57" t="s">
        <v>7</v>
      </c>
      <c r="F90" s="1"/>
      <c r="G90" s="1"/>
      <c r="H90" s="48"/>
      <c r="I90" s="1"/>
      <c r="J90" s="48"/>
      <c r="K90" s="1"/>
      <c r="L90" s="1"/>
      <c r="M90" s="12"/>
      <c r="N90" s="2"/>
      <c r="O90" s="2"/>
      <c r="P90" s="2"/>
      <c r="Q90" s="2"/>
    </row>
    <row r="91" thickBot="1">
      <c r="A91" s="9"/>
      <c r="B91" s="58" t="s">
        <v>132</v>
      </c>
      <c r="C91" s="29"/>
      <c r="D91" s="29"/>
      <c r="E91" s="59" t="s">
        <v>1360</v>
      </c>
      <c r="F91" s="29"/>
      <c r="G91" s="29"/>
      <c r="H91" s="60"/>
      <c r="I91" s="29"/>
      <c r="J91" s="60"/>
      <c r="K91" s="29"/>
      <c r="L91" s="29"/>
      <c r="M91" s="12"/>
      <c r="N91" s="2"/>
      <c r="O91" s="2"/>
      <c r="P91" s="2"/>
      <c r="Q91" s="2"/>
    </row>
    <row r="92" thickTop="1">
      <c r="A92" s="9"/>
      <c r="B92" s="49">
        <v>21</v>
      </c>
      <c r="C92" s="50" t="s">
        <v>278</v>
      </c>
      <c r="D92" s="50" t="s">
        <v>7</v>
      </c>
      <c r="E92" s="50" t="s">
        <v>279</v>
      </c>
      <c r="F92" s="50" t="s">
        <v>7</v>
      </c>
      <c r="G92" s="51" t="s">
        <v>200</v>
      </c>
      <c r="H92" s="61">
        <v>222.667</v>
      </c>
      <c r="I92" s="35">
        <f>ROUND(0,2)</f>
        <v>0</v>
      </c>
      <c r="J92" s="62">
        <f>ROUND(I92*H92,2)</f>
        <v>0</v>
      </c>
      <c r="K92" s="63">
        <v>0.20999999999999999</v>
      </c>
      <c r="L92" s="64">
        <f>IF(ISNUMBER(K92),ROUND(J92*(K92+1),2),0)</f>
        <v>0</v>
      </c>
      <c r="M92" s="12"/>
      <c r="N92" s="2"/>
      <c r="O92" s="2"/>
      <c r="P92" s="2"/>
      <c r="Q92" s="41">
        <f>IF(ISNUMBER(K92),IF(H92&gt;0,IF(I92&gt;0,J92,0),0),0)</f>
        <v>0</v>
      </c>
      <c r="R92" s="33">
        <f>IF(ISNUMBER(K92)=FALSE,J92,0)</f>
        <v>0</v>
      </c>
    </row>
    <row r="93">
      <c r="A93" s="9"/>
      <c r="B93" s="56" t="s">
        <v>130</v>
      </c>
      <c r="C93" s="1"/>
      <c r="D93" s="1"/>
      <c r="E93" s="57" t="s">
        <v>7</v>
      </c>
      <c r="F93" s="1"/>
      <c r="G93" s="1"/>
      <c r="H93" s="48"/>
      <c r="I93" s="1"/>
      <c r="J93" s="48"/>
      <c r="K93" s="1"/>
      <c r="L93" s="1"/>
      <c r="M93" s="12"/>
      <c r="N93" s="2"/>
      <c r="O93" s="2"/>
      <c r="P93" s="2"/>
      <c r="Q93" s="2"/>
    </row>
    <row r="94" thickBot="1">
      <c r="A94" s="9"/>
      <c r="B94" s="58" t="s">
        <v>132</v>
      </c>
      <c r="C94" s="29"/>
      <c r="D94" s="29"/>
      <c r="E94" s="59" t="s">
        <v>1361</v>
      </c>
      <c r="F94" s="29"/>
      <c r="G94" s="29"/>
      <c r="H94" s="60"/>
      <c r="I94" s="29"/>
      <c r="J94" s="60"/>
      <c r="K94" s="29"/>
      <c r="L94" s="29"/>
      <c r="M94" s="12"/>
      <c r="N94" s="2"/>
      <c r="O94" s="2"/>
      <c r="P94" s="2"/>
      <c r="Q94" s="2"/>
    </row>
    <row r="95" thickTop="1">
      <c r="A95" s="9"/>
      <c r="B95" s="49">
        <v>22</v>
      </c>
      <c r="C95" s="50" t="s">
        <v>721</v>
      </c>
      <c r="D95" s="50" t="s">
        <v>7</v>
      </c>
      <c r="E95" s="50" t="s">
        <v>722</v>
      </c>
      <c r="F95" s="50" t="s">
        <v>7</v>
      </c>
      <c r="G95" s="51" t="s">
        <v>200</v>
      </c>
      <c r="H95" s="61">
        <v>445.334</v>
      </c>
      <c r="I95" s="35">
        <f>ROUND(0,2)</f>
        <v>0</v>
      </c>
      <c r="J95" s="62">
        <f>ROUND(I95*H95,2)</f>
        <v>0</v>
      </c>
      <c r="K95" s="63">
        <v>0.20999999999999999</v>
      </c>
      <c r="L95" s="64">
        <f>IF(ISNUMBER(K95),ROUND(J95*(K95+1),2),0)</f>
        <v>0</v>
      </c>
      <c r="M95" s="12"/>
      <c r="N95" s="2"/>
      <c r="O95" s="2"/>
      <c r="P95" s="2"/>
      <c r="Q95" s="41">
        <f>IF(ISNUMBER(K95),IF(H95&gt;0,IF(I95&gt;0,J95,0),0),0)</f>
        <v>0</v>
      </c>
      <c r="R95" s="33">
        <f>IF(ISNUMBER(K95)=FALSE,J95,0)</f>
        <v>0</v>
      </c>
    </row>
    <row r="96">
      <c r="A96" s="9"/>
      <c r="B96" s="56" t="s">
        <v>130</v>
      </c>
      <c r="C96" s="1"/>
      <c r="D96" s="1"/>
      <c r="E96" s="57" t="s">
        <v>7</v>
      </c>
      <c r="F96" s="1"/>
      <c r="G96" s="1"/>
      <c r="H96" s="48"/>
      <c r="I96" s="1"/>
      <c r="J96" s="48"/>
      <c r="K96" s="1"/>
      <c r="L96" s="1"/>
      <c r="M96" s="12"/>
      <c r="N96" s="2"/>
      <c r="O96" s="2"/>
      <c r="P96" s="2"/>
      <c r="Q96" s="2"/>
    </row>
    <row r="97" thickBot="1">
      <c r="A97" s="9"/>
      <c r="B97" s="58" t="s">
        <v>132</v>
      </c>
      <c r="C97" s="29"/>
      <c r="D97" s="29"/>
      <c r="E97" s="59" t="s">
        <v>1362</v>
      </c>
      <c r="F97" s="29"/>
      <c r="G97" s="29"/>
      <c r="H97" s="60"/>
      <c r="I97" s="29"/>
      <c r="J97" s="60"/>
      <c r="K97" s="29"/>
      <c r="L97" s="29"/>
      <c r="M97" s="12"/>
      <c r="N97" s="2"/>
      <c r="O97" s="2"/>
      <c r="P97" s="2"/>
      <c r="Q97" s="2"/>
    </row>
    <row r="98" thickTop="1" thickBot="1" ht="25" customHeight="1">
      <c r="A98" s="9"/>
      <c r="B98" s="1"/>
      <c r="C98" s="65">
        <v>1</v>
      </c>
      <c r="D98" s="1"/>
      <c r="E98" s="66" t="s">
        <v>165</v>
      </c>
      <c r="F98" s="1"/>
      <c r="G98" s="67" t="s">
        <v>152</v>
      </c>
      <c r="H98" s="68">
        <f>J53+J56+J59+J62+J65+J68+J71+J74+J77+J80+J83+J86+J89+J92+J95</f>
        <v>0</v>
      </c>
      <c r="I98" s="67" t="s">
        <v>153</v>
      </c>
      <c r="J98" s="69">
        <f>(L98-H98)</f>
        <v>0</v>
      </c>
      <c r="K98" s="67" t="s">
        <v>154</v>
      </c>
      <c r="L98" s="70">
        <f>L53+L56+L59+L62+L65+L68+L71+L74+L77+L80+L83+L86+L89+L92+L95</f>
        <v>0</v>
      </c>
      <c r="M98" s="12"/>
      <c r="N98" s="2"/>
      <c r="O98" s="2"/>
      <c r="P98" s="2"/>
      <c r="Q98" s="41">
        <f>0+Q53+Q56+Q59+Q62+Q65+Q68+Q71+Q74+Q77+Q80+Q83+Q86+Q89+Q92+Q95</f>
        <v>0</v>
      </c>
      <c r="R98" s="33">
        <f>0+R53+R56+R59+R62+R65+R68+R71+R74+R77+R80+R83+R86+R89+R92+R95</f>
        <v>0</v>
      </c>
      <c r="S98" s="71">
        <f>Q98*(1+J98)+R98</f>
        <v>0</v>
      </c>
    </row>
    <row r="99" thickTop="1" thickBot="1" ht="25" customHeight="1">
      <c r="A99" s="9"/>
      <c r="B99" s="72"/>
      <c r="C99" s="72"/>
      <c r="D99" s="72"/>
      <c r="E99" s="73"/>
      <c r="F99" s="72"/>
      <c r="G99" s="74" t="s">
        <v>155</v>
      </c>
      <c r="H99" s="75">
        <f>J53+J56+J59+J62+J65+J68+J71+J74+J77+J80+J83+J86+J89+J92+J95</f>
        <v>0</v>
      </c>
      <c r="I99" s="74" t="s">
        <v>156</v>
      </c>
      <c r="J99" s="76">
        <f>0+J98</f>
        <v>0</v>
      </c>
      <c r="K99" s="74" t="s">
        <v>157</v>
      </c>
      <c r="L99" s="77">
        <f>L53+L56+L59+L62+L65+L68+L71+L74+L77+L80+L83+L86+L89+L92+L95</f>
        <v>0</v>
      </c>
      <c r="M99" s="12"/>
      <c r="N99" s="2"/>
      <c r="O99" s="2"/>
      <c r="P99" s="2"/>
      <c r="Q99" s="2"/>
    </row>
    <row r="100" ht="40" customHeight="1">
      <c r="A100" s="9"/>
      <c r="B100" s="82" t="s">
        <v>297</v>
      </c>
      <c r="C100" s="1"/>
      <c r="D100" s="1"/>
      <c r="E100" s="1"/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>
      <c r="A101" s="9"/>
      <c r="B101" s="49">
        <v>23</v>
      </c>
      <c r="C101" s="50" t="s">
        <v>302</v>
      </c>
      <c r="D101" s="50" t="s">
        <v>7</v>
      </c>
      <c r="E101" s="50" t="s">
        <v>303</v>
      </c>
      <c r="F101" s="50" t="s">
        <v>7</v>
      </c>
      <c r="G101" s="51" t="s">
        <v>172</v>
      </c>
      <c r="H101" s="52">
        <v>144.25</v>
      </c>
      <c r="I101" s="24">
        <f>ROUND(0,2)</f>
        <v>0</v>
      </c>
      <c r="J101" s="53">
        <f>ROUND(I101*H101,2)</f>
        <v>0</v>
      </c>
      <c r="K101" s="54">
        <v>0.20999999999999999</v>
      </c>
      <c r="L101" s="55">
        <f>IF(ISNUMBER(K101),ROUND(J101*(K101+1),2),0)</f>
        <v>0</v>
      </c>
      <c r="M101" s="12"/>
      <c r="N101" s="2"/>
      <c r="O101" s="2"/>
      <c r="P101" s="2"/>
      <c r="Q101" s="41">
        <f>IF(ISNUMBER(K101),IF(H101&gt;0,IF(I101&gt;0,J101,0),0),0)</f>
        <v>0</v>
      </c>
      <c r="R101" s="33">
        <f>IF(ISNUMBER(K101)=FALSE,J101,0)</f>
        <v>0</v>
      </c>
    </row>
    <row r="102">
      <c r="A102" s="9"/>
      <c r="B102" s="56" t="s">
        <v>130</v>
      </c>
      <c r="C102" s="1"/>
      <c r="D102" s="1"/>
      <c r="E102" s="57" t="s">
        <v>7</v>
      </c>
      <c r="F102" s="1"/>
      <c r="G102" s="1"/>
      <c r="H102" s="48"/>
      <c r="I102" s="1"/>
      <c r="J102" s="48"/>
      <c r="K102" s="1"/>
      <c r="L102" s="1"/>
      <c r="M102" s="12"/>
      <c r="N102" s="2"/>
      <c r="O102" s="2"/>
      <c r="P102" s="2"/>
      <c r="Q102" s="2"/>
    </row>
    <row r="103" thickBot="1">
      <c r="A103" s="9"/>
      <c r="B103" s="58" t="s">
        <v>132</v>
      </c>
      <c r="C103" s="29"/>
      <c r="D103" s="29"/>
      <c r="E103" s="59" t="s">
        <v>1363</v>
      </c>
      <c r="F103" s="29"/>
      <c r="G103" s="29"/>
      <c r="H103" s="60"/>
      <c r="I103" s="29"/>
      <c r="J103" s="60"/>
      <c r="K103" s="29"/>
      <c r="L103" s="29"/>
      <c r="M103" s="12"/>
      <c r="N103" s="2"/>
      <c r="O103" s="2"/>
      <c r="P103" s="2"/>
      <c r="Q103" s="2"/>
    </row>
    <row r="104" thickTop="1">
      <c r="A104" s="9"/>
      <c r="B104" s="49">
        <v>24</v>
      </c>
      <c r="C104" s="50" t="s">
        <v>1324</v>
      </c>
      <c r="D104" s="50" t="s">
        <v>7</v>
      </c>
      <c r="E104" s="50" t="s">
        <v>1325</v>
      </c>
      <c r="F104" s="50" t="s">
        <v>7</v>
      </c>
      <c r="G104" s="51" t="s">
        <v>200</v>
      </c>
      <c r="H104" s="61">
        <v>644</v>
      </c>
      <c r="I104" s="35">
        <f>ROUND(0,2)</f>
        <v>0</v>
      </c>
      <c r="J104" s="62">
        <f>ROUND(I104*H104,2)</f>
        <v>0</v>
      </c>
      <c r="K104" s="63">
        <v>0.20999999999999999</v>
      </c>
      <c r="L104" s="64">
        <f>IF(ISNUMBER(K104),ROUND(J104*(K104+1),2),0)</f>
        <v>0</v>
      </c>
      <c r="M104" s="12"/>
      <c r="N104" s="2"/>
      <c r="O104" s="2"/>
      <c r="P104" s="2"/>
      <c r="Q104" s="41">
        <f>IF(ISNUMBER(K104),IF(H104&gt;0,IF(I104&gt;0,J104,0),0),0)</f>
        <v>0</v>
      </c>
      <c r="R104" s="33">
        <f>IF(ISNUMBER(K104)=FALSE,J104,0)</f>
        <v>0</v>
      </c>
    </row>
    <row r="105">
      <c r="A105" s="9"/>
      <c r="B105" s="56" t="s">
        <v>130</v>
      </c>
      <c r="C105" s="1"/>
      <c r="D105" s="1"/>
      <c r="E105" s="57" t="s">
        <v>7</v>
      </c>
      <c r="F105" s="1"/>
      <c r="G105" s="1"/>
      <c r="H105" s="48"/>
      <c r="I105" s="1"/>
      <c r="J105" s="48"/>
      <c r="K105" s="1"/>
      <c r="L105" s="1"/>
      <c r="M105" s="12"/>
      <c r="N105" s="2"/>
      <c r="O105" s="2"/>
      <c r="P105" s="2"/>
      <c r="Q105" s="2"/>
    </row>
    <row r="106" thickBot="1">
      <c r="A106" s="9"/>
      <c r="B106" s="58" t="s">
        <v>132</v>
      </c>
      <c r="C106" s="29"/>
      <c r="D106" s="29"/>
      <c r="E106" s="59" t="s">
        <v>1364</v>
      </c>
      <c r="F106" s="29"/>
      <c r="G106" s="29"/>
      <c r="H106" s="60"/>
      <c r="I106" s="29"/>
      <c r="J106" s="60"/>
      <c r="K106" s="29"/>
      <c r="L106" s="29"/>
      <c r="M106" s="12"/>
      <c r="N106" s="2"/>
      <c r="O106" s="2"/>
      <c r="P106" s="2"/>
      <c r="Q106" s="2"/>
    </row>
    <row r="107" thickTop="1">
      <c r="A107" s="9"/>
      <c r="B107" s="49">
        <v>25</v>
      </c>
      <c r="C107" s="50" t="s">
        <v>1294</v>
      </c>
      <c r="D107" s="50" t="s">
        <v>7</v>
      </c>
      <c r="E107" s="50" t="s">
        <v>1295</v>
      </c>
      <c r="F107" s="50" t="s">
        <v>7</v>
      </c>
      <c r="G107" s="51" t="s">
        <v>200</v>
      </c>
      <c r="H107" s="61">
        <v>132</v>
      </c>
      <c r="I107" s="35">
        <f>ROUND(0,2)</f>
        <v>0</v>
      </c>
      <c r="J107" s="62">
        <f>ROUND(I107*H107,2)</f>
        <v>0</v>
      </c>
      <c r="K107" s="63">
        <v>0.20999999999999999</v>
      </c>
      <c r="L107" s="64">
        <f>IF(ISNUMBER(K107),ROUND(J107*(K107+1),2),0)</f>
        <v>0</v>
      </c>
      <c r="M107" s="12"/>
      <c r="N107" s="2"/>
      <c r="O107" s="2"/>
      <c r="P107" s="2"/>
      <c r="Q107" s="41">
        <f>IF(ISNUMBER(K107),IF(H107&gt;0,IF(I107&gt;0,J107,0),0),0)</f>
        <v>0</v>
      </c>
      <c r="R107" s="33">
        <f>IF(ISNUMBER(K107)=FALSE,J107,0)</f>
        <v>0</v>
      </c>
    </row>
    <row r="108">
      <c r="A108" s="9"/>
      <c r="B108" s="56" t="s">
        <v>130</v>
      </c>
      <c r="C108" s="1"/>
      <c r="D108" s="1"/>
      <c r="E108" s="57" t="s">
        <v>7</v>
      </c>
      <c r="F108" s="1"/>
      <c r="G108" s="1"/>
      <c r="H108" s="48"/>
      <c r="I108" s="1"/>
      <c r="J108" s="48"/>
      <c r="K108" s="1"/>
      <c r="L108" s="1"/>
      <c r="M108" s="12"/>
      <c r="N108" s="2"/>
      <c r="O108" s="2"/>
      <c r="P108" s="2"/>
      <c r="Q108" s="2"/>
    </row>
    <row r="109" thickBot="1">
      <c r="A109" s="9"/>
      <c r="B109" s="58" t="s">
        <v>132</v>
      </c>
      <c r="C109" s="29"/>
      <c r="D109" s="29"/>
      <c r="E109" s="59" t="s">
        <v>1365</v>
      </c>
      <c r="F109" s="29"/>
      <c r="G109" s="29"/>
      <c r="H109" s="60"/>
      <c r="I109" s="29"/>
      <c r="J109" s="60"/>
      <c r="K109" s="29"/>
      <c r="L109" s="29"/>
      <c r="M109" s="12"/>
      <c r="N109" s="2"/>
      <c r="O109" s="2"/>
      <c r="P109" s="2"/>
      <c r="Q109" s="2"/>
    </row>
    <row r="110" thickTop="1">
      <c r="A110" s="9"/>
      <c r="B110" s="49">
        <v>26</v>
      </c>
      <c r="C110" s="50" t="s">
        <v>1366</v>
      </c>
      <c r="D110" s="50" t="s">
        <v>7</v>
      </c>
      <c r="E110" s="50" t="s">
        <v>1367</v>
      </c>
      <c r="F110" s="50" t="s">
        <v>7</v>
      </c>
      <c r="G110" s="51" t="s">
        <v>200</v>
      </c>
      <c r="H110" s="61">
        <v>6</v>
      </c>
      <c r="I110" s="35">
        <f>ROUND(0,2)</f>
        <v>0</v>
      </c>
      <c r="J110" s="62">
        <f>ROUND(I110*H110,2)</f>
        <v>0</v>
      </c>
      <c r="K110" s="63">
        <v>0.20999999999999999</v>
      </c>
      <c r="L110" s="64">
        <f>IF(ISNUMBER(K110),ROUND(J110*(K110+1),2),0)</f>
        <v>0</v>
      </c>
      <c r="M110" s="12"/>
      <c r="N110" s="2"/>
      <c r="O110" s="2"/>
      <c r="P110" s="2"/>
      <c r="Q110" s="41">
        <f>IF(ISNUMBER(K110),IF(H110&gt;0,IF(I110&gt;0,J110,0),0),0)</f>
        <v>0</v>
      </c>
      <c r="R110" s="33">
        <f>IF(ISNUMBER(K110)=FALSE,J110,0)</f>
        <v>0</v>
      </c>
    </row>
    <row r="111">
      <c r="A111" s="9"/>
      <c r="B111" s="56" t="s">
        <v>130</v>
      </c>
      <c r="C111" s="1"/>
      <c r="D111" s="1"/>
      <c r="E111" s="57" t="s">
        <v>7</v>
      </c>
      <c r="F111" s="1"/>
      <c r="G111" s="1"/>
      <c r="H111" s="48"/>
      <c r="I111" s="1"/>
      <c r="J111" s="48"/>
      <c r="K111" s="1"/>
      <c r="L111" s="1"/>
      <c r="M111" s="12"/>
      <c r="N111" s="2"/>
      <c r="O111" s="2"/>
      <c r="P111" s="2"/>
      <c r="Q111" s="2"/>
    </row>
    <row r="112" thickBot="1">
      <c r="A112" s="9"/>
      <c r="B112" s="58" t="s">
        <v>132</v>
      </c>
      <c r="C112" s="29"/>
      <c r="D112" s="29"/>
      <c r="E112" s="59" t="s">
        <v>1368</v>
      </c>
      <c r="F112" s="29"/>
      <c r="G112" s="29"/>
      <c r="H112" s="60"/>
      <c r="I112" s="29"/>
      <c r="J112" s="60"/>
      <c r="K112" s="29"/>
      <c r="L112" s="29"/>
      <c r="M112" s="12"/>
      <c r="N112" s="2"/>
      <c r="O112" s="2"/>
      <c r="P112" s="2"/>
      <c r="Q112" s="2"/>
    </row>
    <row r="113" thickTop="1">
      <c r="A113" s="9"/>
      <c r="B113" s="49">
        <v>27</v>
      </c>
      <c r="C113" s="50" t="s">
        <v>1369</v>
      </c>
      <c r="D113" s="50" t="s">
        <v>7</v>
      </c>
      <c r="E113" s="50" t="s">
        <v>1370</v>
      </c>
      <c r="F113" s="50" t="s">
        <v>7</v>
      </c>
      <c r="G113" s="51" t="s">
        <v>200</v>
      </c>
      <c r="H113" s="61">
        <v>25</v>
      </c>
      <c r="I113" s="35">
        <f>ROUND(0,2)</f>
        <v>0</v>
      </c>
      <c r="J113" s="62">
        <f>ROUND(I113*H113,2)</f>
        <v>0</v>
      </c>
      <c r="K113" s="63">
        <v>0.20999999999999999</v>
      </c>
      <c r="L113" s="64">
        <f>IF(ISNUMBER(K113),ROUND(J113*(K113+1),2),0)</f>
        <v>0</v>
      </c>
      <c r="M113" s="12"/>
      <c r="N113" s="2"/>
      <c r="O113" s="2"/>
      <c r="P113" s="2"/>
      <c r="Q113" s="41">
        <f>IF(ISNUMBER(K113),IF(H113&gt;0,IF(I113&gt;0,J113,0),0),0)</f>
        <v>0</v>
      </c>
      <c r="R113" s="33">
        <f>IF(ISNUMBER(K113)=FALSE,J113,0)</f>
        <v>0</v>
      </c>
    </row>
    <row r="114">
      <c r="A114" s="9"/>
      <c r="B114" s="56" t="s">
        <v>130</v>
      </c>
      <c r="C114" s="1"/>
      <c r="D114" s="1"/>
      <c r="E114" s="57" t="s">
        <v>7</v>
      </c>
      <c r="F114" s="1"/>
      <c r="G114" s="1"/>
      <c r="H114" s="48"/>
      <c r="I114" s="1"/>
      <c r="J114" s="48"/>
      <c r="K114" s="1"/>
      <c r="L114" s="1"/>
      <c r="M114" s="12"/>
      <c r="N114" s="2"/>
      <c r="O114" s="2"/>
      <c r="P114" s="2"/>
      <c r="Q114" s="2"/>
    </row>
    <row r="115" thickBot="1">
      <c r="A115" s="9"/>
      <c r="B115" s="58" t="s">
        <v>132</v>
      </c>
      <c r="C115" s="29"/>
      <c r="D115" s="29"/>
      <c r="E115" s="59" t="s">
        <v>1371</v>
      </c>
      <c r="F115" s="29"/>
      <c r="G115" s="29"/>
      <c r="H115" s="60"/>
      <c r="I115" s="29"/>
      <c r="J115" s="60"/>
      <c r="K115" s="29"/>
      <c r="L115" s="29"/>
      <c r="M115" s="12"/>
      <c r="N115" s="2"/>
      <c r="O115" s="2"/>
      <c r="P115" s="2"/>
      <c r="Q115" s="2"/>
    </row>
    <row r="116" thickTop="1">
      <c r="A116" s="9"/>
      <c r="B116" s="49">
        <v>28</v>
      </c>
      <c r="C116" s="50" t="s">
        <v>1372</v>
      </c>
      <c r="D116" s="50" t="s">
        <v>7</v>
      </c>
      <c r="E116" s="50" t="s">
        <v>1373</v>
      </c>
      <c r="F116" s="50" t="s">
        <v>7</v>
      </c>
      <c r="G116" s="51" t="s">
        <v>200</v>
      </c>
      <c r="H116" s="61">
        <v>40</v>
      </c>
      <c r="I116" s="35">
        <f>ROUND(0,2)</f>
        <v>0</v>
      </c>
      <c r="J116" s="62">
        <f>ROUND(I116*H116,2)</f>
        <v>0</v>
      </c>
      <c r="K116" s="63">
        <v>0.20999999999999999</v>
      </c>
      <c r="L116" s="64">
        <f>IF(ISNUMBER(K116),ROUND(J116*(K116+1),2),0)</f>
        <v>0</v>
      </c>
      <c r="M116" s="12"/>
      <c r="N116" s="2"/>
      <c r="O116" s="2"/>
      <c r="P116" s="2"/>
      <c r="Q116" s="41">
        <f>IF(ISNUMBER(K116),IF(H116&gt;0,IF(I116&gt;0,J116,0),0),0)</f>
        <v>0</v>
      </c>
      <c r="R116" s="33">
        <f>IF(ISNUMBER(K116)=FALSE,J116,0)</f>
        <v>0</v>
      </c>
    </row>
    <row r="117">
      <c r="A117" s="9"/>
      <c r="B117" s="56" t="s">
        <v>130</v>
      </c>
      <c r="C117" s="1"/>
      <c r="D117" s="1"/>
      <c r="E117" s="57" t="s">
        <v>7</v>
      </c>
      <c r="F117" s="1"/>
      <c r="G117" s="1"/>
      <c r="H117" s="48"/>
      <c r="I117" s="1"/>
      <c r="J117" s="48"/>
      <c r="K117" s="1"/>
      <c r="L117" s="1"/>
      <c r="M117" s="12"/>
      <c r="N117" s="2"/>
      <c r="O117" s="2"/>
      <c r="P117" s="2"/>
      <c r="Q117" s="2"/>
    </row>
    <row r="118" thickBot="1">
      <c r="A118" s="9"/>
      <c r="B118" s="58" t="s">
        <v>132</v>
      </c>
      <c r="C118" s="29"/>
      <c r="D118" s="29"/>
      <c r="E118" s="59" t="s">
        <v>1374</v>
      </c>
      <c r="F118" s="29"/>
      <c r="G118" s="29"/>
      <c r="H118" s="60"/>
      <c r="I118" s="29"/>
      <c r="J118" s="60"/>
      <c r="K118" s="29"/>
      <c r="L118" s="29"/>
      <c r="M118" s="12"/>
      <c r="N118" s="2"/>
      <c r="O118" s="2"/>
      <c r="P118" s="2"/>
      <c r="Q118" s="2"/>
    </row>
    <row r="119" thickTop="1">
      <c r="A119" s="9"/>
      <c r="B119" s="49">
        <v>29</v>
      </c>
      <c r="C119" s="50" t="s">
        <v>1375</v>
      </c>
      <c r="D119" s="50" t="s">
        <v>7</v>
      </c>
      <c r="E119" s="50" t="s">
        <v>1376</v>
      </c>
      <c r="F119" s="50" t="s">
        <v>7</v>
      </c>
      <c r="G119" s="51" t="s">
        <v>200</v>
      </c>
      <c r="H119" s="61">
        <v>5</v>
      </c>
      <c r="I119" s="35">
        <f>ROUND(0,2)</f>
        <v>0</v>
      </c>
      <c r="J119" s="62">
        <f>ROUND(I119*H119,2)</f>
        <v>0</v>
      </c>
      <c r="K119" s="63">
        <v>0.20999999999999999</v>
      </c>
      <c r="L119" s="64">
        <f>IF(ISNUMBER(K119),ROUND(J119*(K119+1),2),0)</f>
        <v>0</v>
      </c>
      <c r="M119" s="12"/>
      <c r="N119" s="2"/>
      <c r="O119" s="2"/>
      <c r="P119" s="2"/>
      <c r="Q119" s="41">
        <f>IF(ISNUMBER(K119),IF(H119&gt;0,IF(I119&gt;0,J119,0),0),0)</f>
        <v>0</v>
      </c>
      <c r="R119" s="33">
        <f>IF(ISNUMBER(K119)=FALSE,J119,0)</f>
        <v>0</v>
      </c>
    </row>
    <row r="120">
      <c r="A120" s="9"/>
      <c r="B120" s="56" t="s">
        <v>130</v>
      </c>
      <c r="C120" s="1"/>
      <c r="D120" s="1"/>
      <c r="E120" s="57" t="s">
        <v>7</v>
      </c>
      <c r="F120" s="1"/>
      <c r="G120" s="1"/>
      <c r="H120" s="48"/>
      <c r="I120" s="1"/>
      <c r="J120" s="48"/>
      <c r="K120" s="1"/>
      <c r="L120" s="1"/>
      <c r="M120" s="12"/>
      <c r="N120" s="2"/>
      <c r="O120" s="2"/>
      <c r="P120" s="2"/>
      <c r="Q120" s="2"/>
    </row>
    <row r="121" thickBot="1">
      <c r="A121" s="9"/>
      <c r="B121" s="58" t="s">
        <v>132</v>
      </c>
      <c r="C121" s="29"/>
      <c r="D121" s="29"/>
      <c r="E121" s="59" t="s">
        <v>1377</v>
      </c>
      <c r="F121" s="29"/>
      <c r="G121" s="29"/>
      <c r="H121" s="60"/>
      <c r="I121" s="29"/>
      <c r="J121" s="60"/>
      <c r="K121" s="29"/>
      <c r="L121" s="29"/>
      <c r="M121" s="12"/>
      <c r="N121" s="2"/>
      <c r="O121" s="2"/>
      <c r="P121" s="2"/>
      <c r="Q121" s="2"/>
    </row>
    <row r="122" thickTop="1" thickBot="1" ht="25" customHeight="1">
      <c r="A122" s="9"/>
      <c r="B122" s="1"/>
      <c r="C122" s="65">
        <v>5</v>
      </c>
      <c r="D122" s="1"/>
      <c r="E122" s="66" t="s">
        <v>167</v>
      </c>
      <c r="F122" s="1"/>
      <c r="G122" s="67" t="s">
        <v>152</v>
      </c>
      <c r="H122" s="68">
        <f>J101+J104+J107+J110+J113+J116+J119</f>
        <v>0</v>
      </c>
      <c r="I122" s="67" t="s">
        <v>153</v>
      </c>
      <c r="J122" s="69">
        <f>(L122-H122)</f>
        <v>0</v>
      </c>
      <c r="K122" s="67" t="s">
        <v>154</v>
      </c>
      <c r="L122" s="70">
        <f>L101+L104+L107+L110+L113+L116+L119</f>
        <v>0</v>
      </c>
      <c r="M122" s="12"/>
      <c r="N122" s="2"/>
      <c r="O122" s="2"/>
      <c r="P122" s="2"/>
      <c r="Q122" s="41">
        <f>0+Q101+Q104+Q107+Q110+Q113+Q116+Q119</f>
        <v>0</v>
      </c>
      <c r="R122" s="33">
        <f>0+R101+R104+R107+R110+R113+R116+R119</f>
        <v>0</v>
      </c>
      <c r="S122" s="71">
        <f>Q122*(1+J122)+R122</f>
        <v>0</v>
      </c>
    </row>
    <row r="123" thickTop="1" thickBot="1" ht="25" customHeight="1">
      <c r="A123" s="9"/>
      <c r="B123" s="72"/>
      <c r="C123" s="72"/>
      <c r="D123" s="72"/>
      <c r="E123" s="73"/>
      <c r="F123" s="72"/>
      <c r="G123" s="74" t="s">
        <v>155</v>
      </c>
      <c r="H123" s="75">
        <f>J101+J104+J107+J110+J113+J116+J119</f>
        <v>0</v>
      </c>
      <c r="I123" s="74" t="s">
        <v>156</v>
      </c>
      <c r="J123" s="76">
        <f>0+J122</f>
        <v>0</v>
      </c>
      <c r="K123" s="74" t="s">
        <v>157</v>
      </c>
      <c r="L123" s="77">
        <f>L101+L104+L107+L110+L113+L116+L119</f>
        <v>0</v>
      </c>
      <c r="M123" s="12"/>
      <c r="N123" s="2"/>
      <c r="O123" s="2"/>
      <c r="P123" s="2"/>
      <c r="Q123" s="2"/>
    </row>
    <row r="124" ht="40" customHeight="1">
      <c r="A124" s="9"/>
      <c r="B124" s="82" t="s">
        <v>346</v>
      </c>
      <c r="C124" s="1"/>
      <c r="D124" s="1"/>
      <c r="E124" s="1"/>
      <c r="F124" s="1"/>
      <c r="G124" s="1"/>
      <c r="H124" s="48"/>
      <c r="I124" s="1"/>
      <c r="J124" s="48"/>
      <c r="K124" s="1"/>
      <c r="L124" s="1"/>
      <c r="M124" s="12"/>
      <c r="N124" s="2"/>
      <c r="O124" s="2"/>
      <c r="P124" s="2"/>
      <c r="Q124" s="2"/>
    </row>
    <row r="125">
      <c r="A125" s="9"/>
      <c r="B125" s="49">
        <v>30</v>
      </c>
      <c r="C125" s="50" t="s">
        <v>1328</v>
      </c>
      <c r="D125" s="50" t="s">
        <v>7</v>
      </c>
      <c r="E125" s="50" t="s">
        <v>1329</v>
      </c>
      <c r="F125" s="50" t="s">
        <v>7</v>
      </c>
      <c r="G125" s="51" t="s">
        <v>172</v>
      </c>
      <c r="H125" s="52">
        <v>2.52</v>
      </c>
      <c r="I125" s="24">
        <f>ROUND(0,2)</f>
        <v>0</v>
      </c>
      <c r="J125" s="53">
        <f>ROUND(I125*H125,2)</f>
        <v>0</v>
      </c>
      <c r="K125" s="54">
        <v>0.20999999999999999</v>
      </c>
      <c r="L125" s="55">
        <f>IF(ISNUMBER(K125),ROUND(J125*(K125+1),2),0)</f>
        <v>0</v>
      </c>
      <c r="M125" s="12"/>
      <c r="N125" s="2"/>
      <c r="O125" s="2"/>
      <c r="P125" s="2"/>
      <c r="Q125" s="41">
        <f>IF(ISNUMBER(K125),IF(H125&gt;0,IF(I125&gt;0,J125,0),0),0)</f>
        <v>0</v>
      </c>
      <c r="R125" s="33">
        <f>IF(ISNUMBER(K125)=FALSE,J125,0)</f>
        <v>0</v>
      </c>
    </row>
    <row r="126">
      <c r="A126" s="9"/>
      <c r="B126" s="56" t="s">
        <v>130</v>
      </c>
      <c r="C126" s="1"/>
      <c r="D126" s="1"/>
      <c r="E126" s="57" t="s">
        <v>7</v>
      </c>
      <c r="F126" s="1"/>
      <c r="G126" s="1"/>
      <c r="H126" s="48"/>
      <c r="I126" s="1"/>
      <c r="J126" s="48"/>
      <c r="K126" s="1"/>
      <c r="L126" s="1"/>
      <c r="M126" s="12"/>
      <c r="N126" s="2"/>
      <c r="O126" s="2"/>
      <c r="P126" s="2"/>
      <c r="Q126" s="2"/>
    </row>
    <row r="127" thickBot="1">
      <c r="A127" s="9"/>
      <c r="B127" s="58" t="s">
        <v>132</v>
      </c>
      <c r="C127" s="29"/>
      <c r="D127" s="29"/>
      <c r="E127" s="59" t="s">
        <v>1378</v>
      </c>
      <c r="F127" s="29"/>
      <c r="G127" s="29"/>
      <c r="H127" s="60"/>
      <c r="I127" s="29"/>
      <c r="J127" s="60"/>
      <c r="K127" s="29"/>
      <c r="L127" s="29"/>
      <c r="M127" s="12"/>
      <c r="N127" s="2"/>
      <c r="O127" s="2"/>
      <c r="P127" s="2"/>
      <c r="Q127" s="2"/>
    </row>
    <row r="128" thickTop="1">
      <c r="A128" s="9"/>
      <c r="B128" s="49">
        <v>31</v>
      </c>
      <c r="C128" s="50" t="s">
        <v>1331</v>
      </c>
      <c r="D128" s="50" t="s">
        <v>7</v>
      </c>
      <c r="E128" s="50" t="s">
        <v>1332</v>
      </c>
      <c r="F128" s="50" t="s">
        <v>7</v>
      </c>
      <c r="G128" s="51" t="s">
        <v>227</v>
      </c>
      <c r="H128" s="61">
        <v>355</v>
      </c>
      <c r="I128" s="35">
        <f>ROUND(0,2)</f>
        <v>0</v>
      </c>
      <c r="J128" s="62">
        <f>ROUND(I128*H128,2)</f>
        <v>0</v>
      </c>
      <c r="K128" s="63">
        <v>0.20999999999999999</v>
      </c>
      <c r="L128" s="64">
        <f>IF(ISNUMBER(K128),ROUND(J128*(K128+1),2),0)</f>
        <v>0</v>
      </c>
      <c r="M128" s="12"/>
      <c r="N128" s="2"/>
      <c r="O128" s="2"/>
      <c r="P128" s="2"/>
      <c r="Q128" s="41">
        <f>IF(ISNUMBER(K128),IF(H128&gt;0,IF(I128&gt;0,J128,0),0),0)</f>
        <v>0</v>
      </c>
      <c r="R128" s="33">
        <f>IF(ISNUMBER(K128)=FALSE,J128,0)</f>
        <v>0</v>
      </c>
    </row>
    <row r="129">
      <c r="A129" s="9"/>
      <c r="B129" s="56" t="s">
        <v>130</v>
      </c>
      <c r="C129" s="1"/>
      <c r="D129" s="1"/>
      <c r="E129" s="57" t="s">
        <v>7</v>
      </c>
      <c r="F129" s="1"/>
      <c r="G129" s="1"/>
      <c r="H129" s="48"/>
      <c r="I129" s="1"/>
      <c r="J129" s="48"/>
      <c r="K129" s="1"/>
      <c r="L129" s="1"/>
      <c r="M129" s="12"/>
      <c r="N129" s="2"/>
      <c r="O129" s="2"/>
      <c r="P129" s="2"/>
      <c r="Q129" s="2"/>
    </row>
    <row r="130" thickBot="1">
      <c r="A130" s="9"/>
      <c r="B130" s="58" t="s">
        <v>132</v>
      </c>
      <c r="C130" s="29"/>
      <c r="D130" s="29"/>
      <c r="E130" s="59" t="s">
        <v>1379</v>
      </c>
      <c r="F130" s="29"/>
      <c r="G130" s="29"/>
      <c r="H130" s="60"/>
      <c r="I130" s="29"/>
      <c r="J130" s="60"/>
      <c r="K130" s="29"/>
      <c r="L130" s="29"/>
      <c r="M130" s="12"/>
      <c r="N130" s="2"/>
      <c r="O130" s="2"/>
      <c r="P130" s="2"/>
      <c r="Q130" s="2"/>
    </row>
    <row r="131" thickTop="1">
      <c r="A131" s="9"/>
      <c r="B131" s="49">
        <v>32</v>
      </c>
      <c r="C131" s="50" t="s">
        <v>1380</v>
      </c>
      <c r="D131" s="50" t="s">
        <v>7</v>
      </c>
      <c r="E131" s="50" t="s">
        <v>1381</v>
      </c>
      <c r="F131" s="50" t="s">
        <v>7</v>
      </c>
      <c r="G131" s="51" t="s">
        <v>227</v>
      </c>
      <c r="H131" s="61">
        <v>46</v>
      </c>
      <c r="I131" s="35">
        <f>ROUND(0,2)</f>
        <v>0</v>
      </c>
      <c r="J131" s="62">
        <f>ROUND(I131*H131,2)</f>
        <v>0</v>
      </c>
      <c r="K131" s="63">
        <v>0.20999999999999999</v>
      </c>
      <c r="L131" s="64">
        <f>IF(ISNUMBER(K131),ROUND(J131*(K131+1),2),0)</f>
        <v>0</v>
      </c>
      <c r="M131" s="12"/>
      <c r="N131" s="2"/>
      <c r="O131" s="2"/>
      <c r="P131" s="2"/>
      <c r="Q131" s="41">
        <f>IF(ISNUMBER(K131),IF(H131&gt;0,IF(I131&gt;0,J131,0),0),0)</f>
        <v>0</v>
      </c>
      <c r="R131" s="33">
        <f>IF(ISNUMBER(K131)=FALSE,J131,0)</f>
        <v>0</v>
      </c>
    </row>
    <row r="132">
      <c r="A132" s="9"/>
      <c r="B132" s="56" t="s">
        <v>130</v>
      </c>
      <c r="C132" s="1"/>
      <c r="D132" s="1"/>
      <c r="E132" s="57" t="s">
        <v>7</v>
      </c>
      <c r="F132" s="1"/>
      <c r="G132" s="1"/>
      <c r="H132" s="48"/>
      <c r="I132" s="1"/>
      <c r="J132" s="48"/>
      <c r="K132" s="1"/>
      <c r="L132" s="1"/>
      <c r="M132" s="12"/>
      <c r="N132" s="2"/>
      <c r="O132" s="2"/>
      <c r="P132" s="2"/>
      <c r="Q132" s="2"/>
    </row>
    <row r="133" thickBot="1">
      <c r="A133" s="9"/>
      <c r="B133" s="58" t="s">
        <v>132</v>
      </c>
      <c r="C133" s="29"/>
      <c r="D133" s="29"/>
      <c r="E133" s="59" t="s">
        <v>1382</v>
      </c>
      <c r="F133" s="29"/>
      <c r="G133" s="29"/>
      <c r="H133" s="60"/>
      <c r="I133" s="29"/>
      <c r="J133" s="60"/>
      <c r="K133" s="29"/>
      <c r="L133" s="29"/>
      <c r="M133" s="12"/>
      <c r="N133" s="2"/>
      <c r="O133" s="2"/>
      <c r="P133" s="2"/>
      <c r="Q133" s="2"/>
    </row>
    <row r="134" thickTop="1">
      <c r="A134" s="9"/>
      <c r="B134" s="49">
        <v>33</v>
      </c>
      <c r="C134" s="50" t="s">
        <v>354</v>
      </c>
      <c r="D134" s="50" t="s">
        <v>179</v>
      </c>
      <c r="E134" s="50" t="s">
        <v>355</v>
      </c>
      <c r="F134" s="50" t="s">
        <v>7</v>
      </c>
      <c r="G134" s="51" t="s">
        <v>227</v>
      </c>
      <c r="H134" s="61">
        <v>43</v>
      </c>
      <c r="I134" s="35">
        <f>ROUND(0,2)</f>
        <v>0</v>
      </c>
      <c r="J134" s="62">
        <f>ROUND(I134*H134,2)</f>
        <v>0</v>
      </c>
      <c r="K134" s="63">
        <v>0.20999999999999999</v>
      </c>
      <c r="L134" s="64">
        <f>IF(ISNUMBER(K134),ROUND(J134*(K134+1),2),0)</f>
        <v>0</v>
      </c>
      <c r="M134" s="12"/>
      <c r="N134" s="2"/>
      <c r="O134" s="2"/>
      <c r="P134" s="2"/>
      <c r="Q134" s="41">
        <f>IF(ISNUMBER(K134),IF(H134&gt;0,IF(I134&gt;0,J134,0),0),0)</f>
        <v>0</v>
      </c>
      <c r="R134" s="33">
        <f>IF(ISNUMBER(K134)=FALSE,J134,0)</f>
        <v>0</v>
      </c>
    </row>
    <row r="135">
      <c r="A135" s="9"/>
      <c r="B135" s="56" t="s">
        <v>130</v>
      </c>
      <c r="C135" s="1"/>
      <c r="D135" s="1"/>
      <c r="E135" s="57" t="s">
        <v>358</v>
      </c>
      <c r="F135" s="1"/>
      <c r="G135" s="1"/>
      <c r="H135" s="48"/>
      <c r="I135" s="1"/>
      <c r="J135" s="48"/>
      <c r="K135" s="1"/>
      <c r="L135" s="1"/>
      <c r="M135" s="12"/>
      <c r="N135" s="2"/>
      <c r="O135" s="2"/>
      <c r="P135" s="2"/>
      <c r="Q135" s="2"/>
    </row>
    <row r="136" thickBot="1">
      <c r="A136" s="9"/>
      <c r="B136" s="58" t="s">
        <v>132</v>
      </c>
      <c r="C136" s="29"/>
      <c r="D136" s="29"/>
      <c r="E136" s="59" t="s">
        <v>484</v>
      </c>
      <c r="F136" s="29"/>
      <c r="G136" s="29"/>
      <c r="H136" s="60"/>
      <c r="I136" s="29"/>
      <c r="J136" s="60"/>
      <c r="K136" s="29"/>
      <c r="L136" s="29"/>
      <c r="M136" s="12"/>
      <c r="N136" s="2"/>
      <c r="O136" s="2"/>
      <c r="P136" s="2"/>
      <c r="Q136" s="2"/>
    </row>
    <row r="137" thickTop="1">
      <c r="A137" s="9"/>
      <c r="B137" s="49">
        <v>34</v>
      </c>
      <c r="C137" s="50" t="s">
        <v>1383</v>
      </c>
      <c r="D137" s="50" t="s">
        <v>7</v>
      </c>
      <c r="E137" s="50" t="s">
        <v>1384</v>
      </c>
      <c r="F137" s="50" t="s">
        <v>7</v>
      </c>
      <c r="G137" s="51" t="s">
        <v>172</v>
      </c>
      <c r="H137" s="61">
        <v>0.95999999999999996</v>
      </c>
      <c r="I137" s="35">
        <f>ROUND(0,2)</f>
        <v>0</v>
      </c>
      <c r="J137" s="62">
        <f>ROUND(I137*H137,2)</f>
        <v>0</v>
      </c>
      <c r="K137" s="63">
        <v>0.20999999999999999</v>
      </c>
      <c r="L137" s="64">
        <f>IF(ISNUMBER(K137),ROUND(J137*(K137+1),2),0)</f>
        <v>0</v>
      </c>
      <c r="M137" s="12"/>
      <c r="N137" s="2"/>
      <c r="O137" s="2"/>
      <c r="P137" s="2"/>
      <c r="Q137" s="41">
        <f>IF(ISNUMBER(K137),IF(H137&gt;0,IF(I137&gt;0,J137,0),0),0)</f>
        <v>0</v>
      </c>
      <c r="R137" s="33">
        <f>IF(ISNUMBER(K137)=FALSE,J137,0)</f>
        <v>0</v>
      </c>
    </row>
    <row r="138">
      <c r="A138" s="9"/>
      <c r="B138" s="56" t="s">
        <v>130</v>
      </c>
      <c r="C138" s="1"/>
      <c r="D138" s="1"/>
      <c r="E138" s="57" t="s">
        <v>7</v>
      </c>
      <c r="F138" s="1"/>
      <c r="G138" s="1"/>
      <c r="H138" s="48"/>
      <c r="I138" s="1"/>
      <c r="J138" s="48"/>
      <c r="K138" s="1"/>
      <c r="L138" s="1"/>
      <c r="M138" s="12"/>
      <c r="N138" s="2"/>
      <c r="O138" s="2"/>
      <c r="P138" s="2"/>
      <c r="Q138" s="2"/>
    </row>
    <row r="139" thickBot="1">
      <c r="A139" s="9"/>
      <c r="B139" s="58" t="s">
        <v>132</v>
      </c>
      <c r="C139" s="29"/>
      <c r="D139" s="29"/>
      <c r="E139" s="59" t="s">
        <v>1385</v>
      </c>
      <c r="F139" s="29"/>
      <c r="G139" s="29"/>
      <c r="H139" s="60"/>
      <c r="I139" s="29"/>
      <c r="J139" s="60"/>
      <c r="K139" s="29"/>
      <c r="L139" s="29"/>
      <c r="M139" s="12"/>
      <c r="N139" s="2"/>
      <c r="O139" s="2"/>
      <c r="P139" s="2"/>
      <c r="Q139" s="2"/>
    </row>
    <row r="140" thickTop="1">
      <c r="A140" s="9"/>
      <c r="B140" s="49">
        <v>35</v>
      </c>
      <c r="C140" s="50" t="s">
        <v>1386</v>
      </c>
      <c r="D140" s="50" t="s">
        <v>7</v>
      </c>
      <c r="E140" s="50" t="s">
        <v>1387</v>
      </c>
      <c r="F140" s="50" t="s">
        <v>7</v>
      </c>
      <c r="G140" s="51" t="s">
        <v>172</v>
      </c>
      <c r="H140" s="61">
        <v>4.7999999999999998</v>
      </c>
      <c r="I140" s="35">
        <f>ROUND(0,2)</f>
        <v>0</v>
      </c>
      <c r="J140" s="62">
        <f>ROUND(I140*H140,2)</f>
        <v>0</v>
      </c>
      <c r="K140" s="63">
        <v>0.20999999999999999</v>
      </c>
      <c r="L140" s="64">
        <f>IF(ISNUMBER(K140),ROUND(J140*(K140+1),2),0)</f>
        <v>0</v>
      </c>
      <c r="M140" s="12"/>
      <c r="N140" s="2"/>
      <c r="O140" s="2"/>
      <c r="P140" s="2"/>
      <c r="Q140" s="41">
        <f>IF(ISNUMBER(K140),IF(H140&gt;0,IF(I140&gt;0,J140,0),0),0)</f>
        <v>0</v>
      </c>
      <c r="R140" s="33">
        <f>IF(ISNUMBER(K140)=FALSE,J140,0)</f>
        <v>0</v>
      </c>
    </row>
    <row r="141">
      <c r="A141" s="9"/>
      <c r="B141" s="56" t="s">
        <v>130</v>
      </c>
      <c r="C141" s="1"/>
      <c r="D141" s="1"/>
      <c r="E141" s="57" t="s">
        <v>7</v>
      </c>
      <c r="F141" s="1"/>
      <c r="G141" s="1"/>
      <c r="H141" s="48"/>
      <c r="I141" s="1"/>
      <c r="J141" s="48"/>
      <c r="K141" s="1"/>
      <c r="L141" s="1"/>
      <c r="M141" s="12"/>
      <c r="N141" s="2"/>
      <c r="O141" s="2"/>
      <c r="P141" s="2"/>
      <c r="Q141" s="2"/>
    </row>
    <row r="142" thickBot="1">
      <c r="A142" s="9"/>
      <c r="B142" s="58" t="s">
        <v>132</v>
      </c>
      <c r="C142" s="29"/>
      <c r="D142" s="29"/>
      <c r="E142" s="59" t="s">
        <v>1388</v>
      </c>
      <c r="F142" s="29"/>
      <c r="G142" s="29"/>
      <c r="H142" s="60"/>
      <c r="I142" s="29"/>
      <c r="J142" s="60"/>
      <c r="K142" s="29"/>
      <c r="L142" s="29"/>
      <c r="M142" s="12"/>
      <c r="N142" s="2"/>
      <c r="O142" s="2"/>
      <c r="P142" s="2"/>
      <c r="Q142" s="2"/>
    </row>
    <row r="143" thickTop="1">
      <c r="A143" s="9"/>
      <c r="B143" s="49">
        <v>36</v>
      </c>
      <c r="C143" s="50" t="s">
        <v>1231</v>
      </c>
      <c r="D143" s="50" t="s">
        <v>7</v>
      </c>
      <c r="E143" s="50" t="s">
        <v>1232</v>
      </c>
      <c r="F143" s="50" t="s">
        <v>7</v>
      </c>
      <c r="G143" s="51" t="s">
        <v>172</v>
      </c>
      <c r="H143" s="61">
        <v>0.192</v>
      </c>
      <c r="I143" s="35">
        <f>ROUND(0,2)</f>
        <v>0</v>
      </c>
      <c r="J143" s="62">
        <f>ROUND(I143*H143,2)</f>
        <v>0</v>
      </c>
      <c r="K143" s="63">
        <v>0.20999999999999999</v>
      </c>
      <c r="L143" s="64">
        <f>IF(ISNUMBER(K143),ROUND(J143*(K143+1),2),0)</f>
        <v>0</v>
      </c>
      <c r="M143" s="12"/>
      <c r="N143" s="2"/>
      <c r="O143" s="2"/>
      <c r="P143" s="2"/>
      <c r="Q143" s="41">
        <f>IF(ISNUMBER(K143),IF(H143&gt;0,IF(I143&gt;0,J143,0),0),0)</f>
        <v>0</v>
      </c>
      <c r="R143" s="33">
        <f>IF(ISNUMBER(K143)=FALSE,J143,0)</f>
        <v>0</v>
      </c>
    </row>
    <row r="144">
      <c r="A144" s="9"/>
      <c r="B144" s="56" t="s">
        <v>130</v>
      </c>
      <c r="C144" s="1"/>
      <c r="D144" s="1"/>
      <c r="E144" s="57" t="s">
        <v>7</v>
      </c>
      <c r="F144" s="1"/>
      <c r="G144" s="1"/>
      <c r="H144" s="48"/>
      <c r="I144" s="1"/>
      <c r="J144" s="48"/>
      <c r="K144" s="1"/>
      <c r="L144" s="1"/>
      <c r="M144" s="12"/>
      <c r="N144" s="2"/>
      <c r="O144" s="2"/>
      <c r="P144" s="2"/>
      <c r="Q144" s="2"/>
    </row>
    <row r="145" thickBot="1">
      <c r="A145" s="9"/>
      <c r="B145" s="58" t="s">
        <v>132</v>
      </c>
      <c r="C145" s="29"/>
      <c r="D145" s="29"/>
      <c r="E145" s="59" t="s">
        <v>1389</v>
      </c>
      <c r="F145" s="29"/>
      <c r="G145" s="29"/>
      <c r="H145" s="60"/>
      <c r="I145" s="29"/>
      <c r="J145" s="60"/>
      <c r="K145" s="29"/>
      <c r="L145" s="29"/>
      <c r="M145" s="12"/>
      <c r="N145" s="2"/>
      <c r="O145" s="2"/>
      <c r="P145" s="2"/>
      <c r="Q145" s="2"/>
    </row>
    <row r="146" thickTop="1">
      <c r="A146" s="9"/>
      <c r="B146" s="49">
        <v>37</v>
      </c>
      <c r="C146" s="50" t="s">
        <v>1390</v>
      </c>
      <c r="D146" s="50" t="s">
        <v>7</v>
      </c>
      <c r="E146" s="50" t="s">
        <v>1391</v>
      </c>
      <c r="F146" s="50" t="s">
        <v>7</v>
      </c>
      <c r="G146" s="51" t="s">
        <v>227</v>
      </c>
      <c r="H146" s="61">
        <v>10</v>
      </c>
      <c r="I146" s="35">
        <f>ROUND(0,2)</f>
        <v>0</v>
      </c>
      <c r="J146" s="62">
        <f>ROUND(I146*H146,2)</f>
        <v>0</v>
      </c>
      <c r="K146" s="63">
        <v>0.20999999999999999</v>
      </c>
      <c r="L146" s="64">
        <f>IF(ISNUMBER(K146),ROUND(J146*(K146+1),2),0)</f>
        <v>0</v>
      </c>
      <c r="M146" s="12"/>
      <c r="N146" s="2"/>
      <c r="O146" s="2"/>
      <c r="P146" s="2"/>
      <c r="Q146" s="41">
        <f>IF(ISNUMBER(K146),IF(H146&gt;0,IF(I146&gt;0,J146,0),0),0)</f>
        <v>0</v>
      </c>
      <c r="R146" s="33">
        <f>IF(ISNUMBER(K146)=FALSE,J146,0)</f>
        <v>0</v>
      </c>
    </row>
    <row r="147">
      <c r="A147" s="9"/>
      <c r="B147" s="56" t="s">
        <v>130</v>
      </c>
      <c r="C147" s="1"/>
      <c r="D147" s="1"/>
      <c r="E147" s="57" t="s">
        <v>7</v>
      </c>
      <c r="F147" s="1"/>
      <c r="G147" s="1"/>
      <c r="H147" s="48"/>
      <c r="I147" s="1"/>
      <c r="J147" s="48"/>
      <c r="K147" s="1"/>
      <c r="L147" s="1"/>
      <c r="M147" s="12"/>
      <c r="N147" s="2"/>
      <c r="O147" s="2"/>
      <c r="P147" s="2"/>
      <c r="Q147" s="2"/>
    </row>
    <row r="148" thickBot="1">
      <c r="A148" s="9"/>
      <c r="B148" s="58" t="s">
        <v>132</v>
      </c>
      <c r="C148" s="29"/>
      <c r="D148" s="29"/>
      <c r="E148" s="59" t="s">
        <v>1392</v>
      </c>
      <c r="F148" s="29"/>
      <c r="G148" s="29"/>
      <c r="H148" s="60"/>
      <c r="I148" s="29"/>
      <c r="J148" s="60"/>
      <c r="K148" s="29"/>
      <c r="L148" s="29"/>
      <c r="M148" s="12"/>
      <c r="N148" s="2"/>
      <c r="O148" s="2"/>
      <c r="P148" s="2"/>
      <c r="Q148" s="2"/>
    </row>
    <row r="149" thickTop="1">
      <c r="A149" s="9"/>
      <c r="B149" s="49">
        <v>38</v>
      </c>
      <c r="C149" s="50" t="s">
        <v>1393</v>
      </c>
      <c r="D149" s="50" t="s">
        <v>7</v>
      </c>
      <c r="E149" s="50" t="s">
        <v>1394</v>
      </c>
      <c r="F149" s="50" t="s">
        <v>7</v>
      </c>
      <c r="G149" s="51" t="s">
        <v>227</v>
      </c>
      <c r="H149" s="61">
        <v>10</v>
      </c>
      <c r="I149" s="35">
        <f>ROUND(0,2)</f>
        <v>0</v>
      </c>
      <c r="J149" s="62">
        <f>ROUND(I149*H149,2)</f>
        <v>0</v>
      </c>
      <c r="K149" s="63">
        <v>0.20999999999999999</v>
      </c>
      <c r="L149" s="64">
        <f>IF(ISNUMBER(K149),ROUND(J149*(K149+1),2),0)</f>
        <v>0</v>
      </c>
      <c r="M149" s="12"/>
      <c r="N149" s="2"/>
      <c r="O149" s="2"/>
      <c r="P149" s="2"/>
      <c r="Q149" s="41">
        <f>IF(ISNUMBER(K149),IF(H149&gt;0,IF(I149&gt;0,J149,0),0),0)</f>
        <v>0</v>
      </c>
      <c r="R149" s="33">
        <f>IF(ISNUMBER(K149)=FALSE,J149,0)</f>
        <v>0</v>
      </c>
    </row>
    <row r="150">
      <c r="A150" s="9"/>
      <c r="B150" s="56" t="s">
        <v>130</v>
      </c>
      <c r="C150" s="1"/>
      <c r="D150" s="1"/>
      <c r="E150" s="57" t="s">
        <v>7</v>
      </c>
      <c r="F150" s="1"/>
      <c r="G150" s="1"/>
      <c r="H150" s="48"/>
      <c r="I150" s="1"/>
      <c r="J150" s="48"/>
      <c r="K150" s="1"/>
      <c r="L150" s="1"/>
      <c r="M150" s="12"/>
      <c r="N150" s="2"/>
      <c r="O150" s="2"/>
      <c r="P150" s="2"/>
      <c r="Q150" s="2"/>
    </row>
    <row r="151" thickBot="1">
      <c r="A151" s="9"/>
      <c r="B151" s="58" t="s">
        <v>132</v>
      </c>
      <c r="C151" s="29"/>
      <c r="D151" s="29"/>
      <c r="E151" s="59" t="s">
        <v>1395</v>
      </c>
      <c r="F151" s="29"/>
      <c r="G151" s="29"/>
      <c r="H151" s="60"/>
      <c r="I151" s="29"/>
      <c r="J151" s="60"/>
      <c r="K151" s="29"/>
      <c r="L151" s="29"/>
      <c r="M151" s="12"/>
      <c r="N151" s="2"/>
      <c r="O151" s="2"/>
      <c r="P151" s="2"/>
      <c r="Q151" s="2"/>
    </row>
    <row r="152" thickTop="1">
      <c r="A152" s="9"/>
      <c r="B152" s="49">
        <v>39</v>
      </c>
      <c r="C152" s="50" t="s">
        <v>1396</v>
      </c>
      <c r="D152" s="50" t="s">
        <v>7</v>
      </c>
      <c r="E152" s="50" t="s">
        <v>1397</v>
      </c>
      <c r="F152" s="50" t="s">
        <v>7</v>
      </c>
      <c r="G152" s="51" t="s">
        <v>227</v>
      </c>
      <c r="H152" s="61">
        <v>30</v>
      </c>
      <c r="I152" s="35">
        <f>ROUND(0,2)</f>
        <v>0</v>
      </c>
      <c r="J152" s="62">
        <f>ROUND(I152*H152,2)</f>
        <v>0</v>
      </c>
      <c r="K152" s="63">
        <v>0.20999999999999999</v>
      </c>
      <c r="L152" s="64">
        <f>IF(ISNUMBER(K152),ROUND(J152*(K152+1),2),0)</f>
        <v>0</v>
      </c>
      <c r="M152" s="12"/>
      <c r="N152" s="2"/>
      <c r="O152" s="2"/>
      <c r="P152" s="2"/>
      <c r="Q152" s="41">
        <f>IF(ISNUMBER(K152),IF(H152&gt;0,IF(I152&gt;0,J152,0),0),0)</f>
        <v>0</v>
      </c>
      <c r="R152" s="33">
        <f>IF(ISNUMBER(K152)=FALSE,J152,0)</f>
        <v>0</v>
      </c>
    </row>
    <row r="153">
      <c r="A153" s="9"/>
      <c r="B153" s="56" t="s">
        <v>130</v>
      </c>
      <c r="C153" s="1"/>
      <c r="D153" s="1"/>
      <c r="E153" s="57" t="s">
        <v>7</v>
      </c>
      <c r="F153" s="1"/>
      <c r="G153" s="1"/>
      <c r="H153" s="48"/>
      <c r="I153" s="1"/>
      <c r="J153" s="48"/>
      <c r="K153" s="1"/>
      <c r="L153" s="1"/>
      <c r="M153" s="12"/>
      <c r="N153" s="2"/>
      <c r="O153" s="2"/>
      <c r="P153" s="2"/>
      <c r="Q153" s="2"/>
    </row>
    <row r="154" thickBot="1">
      <c r="A154" s="9"/>
      <c r="B154" s="58" t="s">
        <v>132</v>
      </c>
      <c r="C154" s="29"/>
      <c r="D154" s="29"/>
      <c r="E154" s="59" t="s">
        <v>1398</v>
      </c>
      <c r="F154" s="29"/>
      <c r="G154" s="29"/>
      <c r="H154" s="60"/>
      <c r="I154" s="29"/>
      <c r="J154" s="60"/>
      <c r="K154" s="29"/>
      <c r="L154" s="29"/>
      <c r="M154" s="12"/>
      <c r="N154" s="2"/>
      <c r="O154" s="2"/>
      <c r="P154" s="2"/>
      <c r="Q154" s="2"/>
    </row>
    <row r="155" thickTop="1" thickBot="1" ht="25" customHeight="1">
      <c r="A155" s="9"/>
      <c r="B155" s="1"/>
      <c r="C155" s="65">
        <v>9</v>
      </c>
      <c r="D155" s="1"/>
      <c r="E155" s="66" t="s">
        <v>169</v>
      </c>
      <c r="F155" s="1"/>
      <c r="G155" s="67" t="s">
        <v>152</v>
      </c>
      <c r="H155" s="68">
        <f>J125+J128+J131+J134+J137+J140+J143+J146+J149+J152</f>
        <v>0</v>
      </c>
      <c r="I155" s="67" t="s">
        <v>153</v>
      </c>
      <c r="J155" s="69">
        <f>(L155-H155)</f>
        <v>0</v>
      </c>
      <c r="K155" s="67" t="s">
        <v>154</v>
      </c>
      <c r="L155" s="70">
        <f>L125+L128+L131+L134+L137+L140+L143+L146+L149+L152</f>
        <v>0</v>
      </c>
      <c r="M155" s="12"/>
      <c r="N155" s="2"/>
      <c r="O155" s="2"/>
      <c r="P155" s="2"/>
      <c r="Q155" s="41">
        <f>0+Q125+Q128+Q131+Q134+Q137+Q140+Q143+Q146+Q149+Q152</f>
        <v>0</v>
      </c>
      <c r="R155" s="33">
        <f>0+R125+R128+R131+R134+R137+R140+R143+R146+R149+R152</f>
        <v>0</v>
      </c>
      <c r="S155" s="71">
        <f>Q155*(1+J155)+R155</f>
        <v>0</v>
      </c>
    </row>
    <row r="156" thickTop="1" thickBot="1" ht="25" customHeight="1">
      <c r="A156" s="9"/>
      <c r="B156" s="72"/>
      <c r="C156" s="72"/>
      <c r="D156" s="72"/>
      <c r="E156" s="73"/>
      <c r="F156" s="72"/>
      <c r="G156" s="74" t="s">
        <v>155</v>
      </c>
      <c r="H156" s="75">
        <f>J125+J128+J131+J134+J137+J140+J143+J146+J149+J152</f>
        <v>0</v>
      </c>
      <c r="I156" s="74" t="s">
        <v>156</v>
      </c>
      <c r="J156" s="76">
        <f>0+J155</f>
        <v>0</v>
      </c>
      <c r="K156" s="74" t="s">
        <v>157</v>
      </c>
      <c r="L156" s="77">
        <f>L125+L128+L131+L134+L137+L140+L143+L146+L149+L152</f>
        <v>0</v>
      </c>
      <c r="M156" s="12"/>
      <c r="N156" s="2"/>
      <c r="O156" s="2"/>
      <c r="P156" s="2"/>
      <c r="Q156" s="2"/>
    </row>
    <row r="157">
      <c r="A157" s="13"/>
      <c r="B157" s="4"/>
      <c r="C157" s="4"/>
      <c r="D157" s="4"/>
      <c r="E157" s="4"/>
      <c r="F157" s="4"/>
      <c r="G157" s="4"/>
      <c r="H157" s="78"/>
      <c r="I157" s="4"/>
      <c r="J157" s="78"/>
      <c r="K157" s="4"/>
      <c r="L157" s="4"/>
      <c r="M157" s="14"/>
      <c r="N157" s="2"/>
      <c r="O157" s="2"/>
      <c r="P157" s="2"/>
      <c r="Q157" s="2"/>
    </row>
    <row r="15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2"/>
      <c r="O158" s="2"/>
      <c r="P158" s="2"/>
      <c r="Q158" s="2"/>
    </row>
  </sheetData>
  <mergeCells count="99">
    <mergeCell ref="B39:D39"/>
    <mergeCell ref="B40:D40"/>
    <mergeCell ref="B42:D42"/>
    <mergeCell ref="B43:D43"/>
    <mergeCell ref="B45:D45"/>
    <mergeCell ref="B46:D46"/>
    <mergeCell ref="B48:D48"/>
    <mergeCell ref="B49:D49"/>
    <mergeCell ref="B52:L52"/>
    <mergeCell ref="B54:D54"/>
    <mergeCell ref="B55:D55"/>
    <mergeCell ref="B57:D57"/>
    <mergeCell ref="B58:D58"/>
    <mergeCell ref="B60:D60"/>
    <mergeCell ref="B61:D61"/>
    <mergeCell ref="B63:D63"/>
    <mergeCell ref="B64:D64"/>
    <mergeCell ref="B66:D66"/>
    <mergeCell ref="B67:D67"/>
    <mergeCell ref="B69:D69"/>
    <mergeCell ref="B70:D7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5:C26"/>
    <mergeCell ref="B28:L28"/>
    <mergeCell ref="B30:D30"/>
    <mergeCell ref="B31:D31"/>
    <mergeCell ref="B33:D33"/>
    <mergeCell ref="B34:D34"/>
    <mergeCell ref="B36:D36"/>
    <mergeCell ref="B37:D37"/>
    <mergeCell ref="B21:D21"/>
    <mergeCell ref="B22:D22"/>
    <mergeCell ref="B23:D23"/>
    <mergeCell ref="B72:D72"/>
    <mergeCell ref="B73:D73"/>
    <mergeCell ref="B75:D75"/>
    <mergeCell ref="B76:D76"/>
    <mergeCell ref="B78:D78"/>
    <mergeCell ref="B79:D79"/>
    <mergeCell ref="B81:D81"/>
    <mergeCell ref="B82:D82"/>
    <mergeCell ref="B84:D84"/>
    <mergeCell ref="B85:D85"/>
    <mergeCell ref="B87:D87"/>
    <mergeCell ref="B88:D88"/>
    <mergeCell ref="B90:D90"/>
    <mergeCell ref="B91:D91"/>
    <mergeCell ref="B93:D93"/>
    <mergeCell ref="B94:D94"/>
    <mergeCell ref="B96:D96"/>
    <mergeCell ref="B97:D97"/>
    <mergeCell ref="B100:L100"/>
    <mergeCell ref="B102:D102"/>
    <mergeCell ref="B103:D103"/>
    <mergeCell ref="B105:D105"/>
    <mergeCell ref="B106:D106"/>
    <mergeCell ref="B108:D108"/>
    <mergeCell ref="B109:D109"/>
    <mergeCell ref="B111:D111"/>
    <mergeCell ref="B112:D112"/>
    <mergeCell ref="B114:D114"/>
    <mergeCell ref="B115:D115"/>
    <mergeCell ref="B117:D117"/>
    <mergeCell ref="B118:D118"/>
    <mergeCell ref="B120:D120"/>
    <mergeCell ref="B121:D121"/>
    <mergeCell ref="B126:D126"/>
    <mergeCell ref="B127:D127"/>
    <mergeCell ref="B129:D129"/>
    <mergeCell ref="B130:D130"/>
    <mergeCell ref="B132:D132"/>
    <mergeCell ref="B133:D133"/>
    <mergeCell ref="B135:D135"/>
    <mergeCell ref="B136:D136"/>
    <mergeCell ref="B138:D138"/>
    <mergeCell ref="B139:D139"/>
    <mergeCell ref="B141:D141"/>
    <mergeCell ref="B142:D142"/>
    <mergeCell ref="B144:D144"/>
    <mergeCell ref="B145:D145"/>
    <mergeCell ref="B147:D147"/>
    <mergeCell ref="B148:D148"/>
    <mergeCell ref="B150:D150"/>
    <mergeCell ref="B151:D151"/>
    <mergeCell ref="B153:D153"/>
    <mergeCell ref="B154:D154"/>
    <mergeCell ref="B124:L124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H46+H94+H115+H121+H139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1399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L46+L94+L115+L121+L139</f>
        <v>0</v>
      </c>
      <c r="K11" s="1"/>
      <c r="L11" s="1"/>
      <c r="M11" s="12"/>
      <c r="N11" s="2"/>
      <c r="O11" s="2"/>
      <c r="P11" s="2"/>
      <c r="Q11" s="41">
        <f>IF(SUM(K20:K24)&gt;0,ROUND(SUM(S20:S24)/SUM(K20:K24)-1,8),0)</f>
        <v>0</v>
      </c>
      <c r="R11" s="33">
        <f>AVERAGE(J45,J93,J114,J120,J138)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H46</f>
        <v>0</v>
      </c>
      <c r="L20" s="46">
        <f>L46</f>
        <v>0</v>
      </c>
      <c r="M20" s="12"/>
      <c r="N20" s="2"/>
      <c r="O20" s="2"/>
      <c r="P20" s="2"/>
      <c r="Q20" s="2"/>
      <c r="S20" s="33">
        <f>S45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H94</f>
        <v>0</v>
      </c>
      <c r="L21" s="46">
        <f>L94</f>
        <v>0</v>
      </c>
      <c r="M21" s="12"/>
      <c r="N21" s="2"/>
      <c r="O21" s="2"/>
      <c r="P21" s="2"/>
      <c r="Q21" s="2"/>
      <c r="S21" s="33">
        <f>S93</f>
        <v>0</v>
      </c>
    </row>
    <row r="22">
      <c r="A22" s="9"/>
      <c r="B22" s="44">
        <v>5</v>
      </c>
      <c r="C22" s="1"/>
      <c r="D22" s="1"/>
      <c r="E22" s="45" t="s">
        <v>167</v>
      </c>
      <c r="F22" s="1"/>
      <c r="G22" s="1"/>
      <c r="H22" s="1"/>
      <c r="I22" s="1"/>
      <c r="J22" s="1"/>
      <c r="K22" s="46">
        <f>H115</f>
        <v>0</v>
      </c>
      <c r="L22" s="46">
        <f>L115</f>
        <v>0</v>
      </c>
      <c r="M22" s="12"/>
      <c r="N22" s="2"/>
      <c r="O22" s="2"/>
      <c r="P22" s="2"/>
      <c r="Q22" s="2"/>
      <c r="S22" s="33">
        <f>S114</f>
        <v>0</v>
      </c>
    </row>
    <row r="23">
      <c r="A23" s="9"/>
      <c r="B23" s="44">
        <v>8</v>
      </c>
      <c r="C23" s="1"/>
      <c r="D23" s="1"/>
      <c r="E23" s="45" t="s">
        <v>168</v>
      </c>
      <c r="F23" s="1"/>
      <c r="G23" s="1"/>
      <c r="H23" s="1"/>
      <c r="I23" s="1"/>
      <c r="J23" s="1"/>
      <c r="K23" s="46">
        <f>H121</f>
        <v>0</v>
      </c>
      <c r="L23" s="46">
        <f>L121</f>
        <v>0</v>
      </c>
      <c r="M23" s="12"/>
      <c r="N23" s="2"/>
      <c r="O23" s="2"/>
      <c r="P23" s="2"/>
      <c r="Q23" s="2"/>
      <c r="S23" s="33">
        <f>S120</f>
        <v>0</v>
      </c>
    </row>
    <row r="24">
      <c r="A24" s="9"/>
      <c r="B24" s="44">
        <v>9</v>
      </c>
      <c r="C24" s="1"/>
      <c r="D24" s="1"/>
      <c r="E24" s="45" t="s">
        <v>169</v>
      </c>
      <c r="F24" s="1"/>
      <c r="G24" s="1"/>
      <c r="H24" s="1"/>
      <c r="I24" s="1"/>
      <c r="J24" s="1"/>
      <c r="K24" s="46">
        <f>H139</f>
        <v>0</v>
      </c>
      <c r="L24" s="46">
        <f>L139</f>
        <v>0</v>
      </c>
      <c r="M24" s="12"/>
      <c r="N24" s="2"/>
      <c r="O24" s="2"/>
      <c r="P24" s="2"/>
      <c r="Q24" s="2"/>
      <c r="S24" s="33">
        <f>S138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6" t="s">
        <v>118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1"/>
      <c r="N27" s="2"/>
      <c r="O27" s="2"/>
      <c r="P27" s="2"/>
      <c r="Q27" s="2"/>
    </row>
    <row r="28" ht="18" customHeight="1">
      <c r="A28" s="9"/>
      <c r="B28" s="42" t="s">
        <v>119</v>
      </c>
      <c r="C28" s="42" t="s">
        <v>115</v>
      </c>
      <c r="D28" s="42" t="s">
        <v>120</v>
      </c>
      <c r="E28" s="42" t="s">
        <v>116</v>
      </c>
      <c r="F28" s="42" t="s">
        <v>121</v>
      </c>
      <c r="G28" s="43" t="s">
        <v>122</v>
      </c>
      <c r="H28" s="22" t="s">
        <v>123</v>
      </c>
      <c r="I28" s="22" t="s">
        <v>124</v>
      </c>
      <c r="J28" s="22" t="s">
        <v>17</v>
      </c>
      <c r="K28" s="43" t="s">
        <v>125</v>
      </c>
      <c r="L28" s="22" t="s">
        <v>18</v>
      </c>
      <c r="M28" s="79"/>
      <c r="N28" s="2"/>
      <c r="O28" s="2"/>
      <c r="P28" s="2"/>
      <c r="Q28" s="2"/>
    </row>
    <row r="29" ht="40" customHeight="1">
      <c r="A29" s="9"/>
      <c r="B29" s="47" t="s">
        <v>126</v>
      </c>
      <c r="C29" s="1"/>
      <c r="D29" s="1"/>
      <c r="E29" s="1"/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>
      <c r="A30" s="9"/>
      <c r="B30" s="49">
        <v>1</v>
      </c>
      <c r="C30" s="50" t="s">
        <v>170</v>
      </c>
      <c r="D30" s="50" t="s">
        <v>7</v>
      </c>
      <c r="E30" s="50" t="s">
        <v>171</v>
      </c>
      <c r="F30" s="50" t="s">
        <v>7</v>
      </c>
      <c r="G30" s="51" t="s">
        <v>172</v>
      </c>
      <c r="H30" s="52">
        <v>103.65000000000001</v>
      </c>
      <c r="I30" s="24">
        <f>ROUND(0,2)</f>
        <v>0</v>
      </c>
      <c r="J30" s="53">
        <f>ROUND(I30*H30,2)</f>
        <v>0</v>
      </c>
      <c r="K30" s="54">
        <v>0.20999999999999999</v>
      </c>
      <c r="L30" s="55">
        <f>IF(ISNUMBER(K30),ROUND(J30*(K30+1),2),0)</f>
        <v>0</v>
      </c>
      <c r="M30" s="12"/>
      <c r="N30" s="2"/>
      <c r="O30" s="2"/>
      <c r="P30" s="2"/>
      <c r="Q30" s="41">
        <f>IF(ISNUMBER(K30),IF(H30&gt;0,IF(I30&gt;0,J30,0),0),0)</f>
        <v>0</v>
      </c>
      <c r="R30" s="33">
        <f>IF(ISNUMBER(K30)=FALSE,J30,0)</f>
        <v>0</v>
      </c>
    </row>
    <row r="31">
      <c r="A31" s="9"/>
      <c r="B31" s="56" t="s">
        <v>130</v>
      </c>
      <c r="C31" s="1"/>
      <c r="D31" s="1"/>
      <c r="E31" s="57" t="s">
        <v>7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 thickBot="1">
      <c r="A32" s="9"/>
      <c r="B32" s="58" t="s">
        <v>132</v>
      </c>
      <c r="C32" s="29"/>
      <c r="D32" s="29"/>
      <c r="E32" s="59" t="s">
        <v>1400</v>
      </c>
      <c r="F32" s="29"/>
      <c r="G32" s="29"/>
      <c r="H32" s="60"/>
      <c r="I32" s="29"/>
      <c r="J32" s="60"/>
      <c r="K32" s="29"/>
      <c r="L32" s="29"/>
      <c r="M32" s="12"/>
      <c r="N32" s="2"/>
      <c r="O32" s="2"/>
      <c r="P32" s="2"/>
      <c r="Q32" s="2"/>
    </row>
    <row r="33" thickTop="1">
      <c r="A33" s="9"/>
      <c r="B33" s="49">
        <v>2</v>
      </c>
      <c r="C33" s="50" t="s">
        <v>178</v>
      </c>
      <c r="D33" s="50" t="s">
        <v>179</v>
      </c>
      <c r="E33" s="50" t="s">
        <v>171</v>
      </c>
      <c r="F33" s="50" t="s">
        <v>7</v>
      </c>
      <c r="G33" s="51" t="s">
        <v>180</v>
      </c>
      <c r="H33" s="61">
        <v>404.88999999999999</v>
      </c>
      <c r="I33" s="35">
        <f>ROUND(0,2)</f>
        <v>0</v>
      </c>
      <c r="J33" s="62">
        <f>ROUND(I33*H33,2)</f>
        <v>0</v>
      </c>
      <c r="K33" s="63">
        <v>0.20999999999999999</v>
      </c>
      <c r="L33" s="64">
        <f>IF(ISNUMBER(K33),ROUND(J33*(K33+1),2),0)</f>
        <v>0</v>
      </c>
      <c r="M33" s="12"/>
      <c r="N33" s="2"/>
      <c r="O33" s="2"/>
      <c r="P33" s="2"/>
      <c r="Q33" s="41">
        <f>IF(ISNUMBER(K33),IF(H33&gt;0,IF(I33&gt;0,J33,0),0),0)</f>
        <v>0</v>
      </c>
      <c r="R33" s="33">
        <f>IF(ISNUMBER(K33)=FALSE,J33,0)</f>
        <v>0</v>
      </c>
    </row>
    <row r="34">
      <c r="A34" s="9"/>
      <c r="B34" s="56" t="s">
        <v>130</v>
      </c>
      <c r="C34" s="1"/>
      <c r="D34" s="1"/>
      <c r="E34" s="57" t="s">
        <v>181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132</v>
      </c>
      <c r="C35" s="29"/>
      <c r="D35" s="29"/>
      <c r="E35" s="59" t="s">
        <v>1401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>
      <c r="A36" s="9"/>
      <c r="B36" s="49">
        <v>3</v>
      </c>
      <c r="C36" s="50" t="s">
        <v>178</v>
      </c>
      <c r="D36" s="50" t="s">
        <v>183</v>
      </c>
      <c r="E36" s="50" t="s">
        <v>171</v>
      </c>
      <c r="F36" s="50" t="s">
        <v>7</v>
      </c>
      <c r="G36" s="51" t="s">
        <v>180</v>
      </c>
      <c r="H36" s="61">
        <v>12.76</v>
      </c>
      <c r="I36" s="35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1">
        <f>IF(ISNUMBER(K36),IF(H36&gt;0,IF(I36&gt;0,J36,0),0),0)</f>
        <v>0</v>
      </c>
      <c r="R36" s="33">
        <f>IF(ISNUMBER(K36)=FALSE,J36,0)</f>
        <v>0</v>
      </c>
    </row>
    <row r="37">
      <c r="A37" s="9"/>
      <c r="B37" s="56" t="s">
        <v>130</v>
      </c>
      <c r="C37" s="1"/>
      <c r="D37" s="1"/>
      <c r="E37" s="57" t="s">
        <v>184</v>
      </c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 thickBot="1">
      <c r="A38" s="9"/>
      <c r="B38" s="58" t="s">
        <v>132</v>
      </c>
      <c r="C38" s="29"/>
      <c r="D38" s="29"/>
      <c r="E38" s="59" t="s">
        <v>1402</v>
      </c>
      <c r="F38" s="29"/>
      <c r="G38" s="29"/>
      <c r="H38" s="60"/>
      <c r="I38" s="29"/>
      <c r="J38" s="60"/>
      <c r="K38" s="29"/>
      <c r="L38" s="29"/>
      <c r="M38" s="12"/>
      <c r="N38" s="2"/>
      <c r="O38" s="2"/>
      <c r="P38" s="2"/>
      <c r="Q38" s="2"/>
    </row>
    <row r="39" thickTop="1">
      <c r="A39" s="9"/>
      <c r="B39" s="49">
        <v>4</v>
      </c>
      <c r="C39" s="50" t="s">
        <v>186</v>
      </c>
      <c r="D39" s="50" t="s">
        <v>7</v>
      </c>
      <c r="E39" s="50" t="s">
        <v>187</v>
      </c>
      <c r="F39" s="50" t="s">
        <v>7</v>
      </c>
      <c r="G39" s="51" t="s">
        <v>172</v>
      </c>
      <c r="H39" s="61">
        <v>7.2000000000000002</v>
      </c>
      <c r="I39" s="35">
        <f>ROUND(0,2)</f>
        <v>0</v>
      </c>
      <c r="J39" s="62">
        <f>ROUND(I39*H39,2)</f>
        <v>0</v>
      </c>
      <c r="K39" s="63">
        <v>0.20999999999999999</v>
      </c>
      <c r="L39" s="64">
        <f>IF(ISNUMBER(K39),ROUND(J39*(K39+1),2),0)</f>
        <v>0</v>
      </c>
      <c r="M39" s="12"/>
      <c r="N39" s="2"/>
      <c r="O39" s="2"/>
      <c r="P39" s="2"/>
      <c r="Q39" s="41">
        <f>IF(ISNUMBER(K39),IF(H39&gt;0,IF(I39&gt;0,J39,0),0),0)</f>
        <v>0</v>
      </c>
      <c r="R39" s="33">
        <f>IF(ISNUMBER(K39)=FALSE,J39,0)</f>
        <v>0</v>
      </c>
    </row>
    <row r="40">
      <c r="A40" s="9"/>
      <c r="B40" s="56" t="s">
        <v>130</v>
      </c>
      <c r="C40" s="1"/>
      <c r="D40" s="1"/>
      <c r="E40" s="57" t="s">
        <v>7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 thickBot="1">
      <c r="A41" s="9"/>
      <c r="B41" s="58" t="s">
        <v>132</v>
      </c>
      <c r="C41" s="29"/>
      <c r="D41" s="29"/>
      <c r="E41" s="59" t="s">
        <v>1403</v>
      </c>
      <c r="F41" s="29"/>
      <c r="G41" s="29"/>
      <c r="H41" s="60"/>
      <c r="I41" s="29"/>
      <c r="J41" s="60"/>
      <c r="K41" s="29"/>
      <c r="L41" s="29"/>
      <c r="M41" s="12"/>
      <c r="N41" s="2"/>
      <c r="O41" s="2"/>
      <c r="P41" s="2"/>
      <c r="Q41" s="2"/>
    </row>
    <row r="42" thickTop="1">
      <c r="A42" s="9"/>
      <c r="B42" s="49">
        <v>5</v>
      </c>
      <c r="C42" s="50" t="s">
        <v>190</v>
      </c>
      <c r="D42" s="50" t="s">
        <v>7</v>
      </c>
      <c r="E42" s="50" t="s">
        <v>191</v>
      </c>
      <c r="F42" s="50" t="s">
        <v>7</v>
      </c>
      <c r="G42" s="51" t="s">
        <v>172</v>
      </c>
      <c r="H42" s="61">
        <v>5.7000000000000002</v>
      </c>
      <c r="I42" s="35">
        <f>ROUND(0,2)</f>
        <v>0</v>
      </c>
      <c r="J42" s="62">
        <f>ROUND(I42*H42,2)</f>
        <v>0</v>
      </c>
      <c r="K42" s="63">
        <v>0.20999999999999999</v>
      </c>
      <c r="L42" s="64">
        <f>IF(ISNUMBER(K42),ROUND(J42*(K42+1),2),0)</f>
        <v>0</v>
      </c>
      <c r="M42" s="12"/>
      <c r="N42" s="2"/>
      <c r="O42" s="2"/>
      <c r="P42" s="2"/>
      <c r="Q42" s="41">
        <f>IF(ISNUMBER(K42),IF(H42&gt;0,IF(I42&gt;0,J42,0),0),0)</f>
        <v>0</v>
      </c>
      <c r="R42" s="33">
        <f>IF(ISNUMBER(K42)=FALSE,J42,0)</f>
        <v>0</v>
      </c>
    </row>
    <row r="43">
      <c r="A43" s="9"/>
      <c r="B43" s="56" t="s">
        <v>130</v>
      </c>
      <c r="C43" s="1"/>
      <c r="D43" s="1"/>
      <c r="E43" s="57" t="s">
        <v>7</v>
      </c>
      <c r="F43" s="1"/>
      <c r="G43" s="1"/>
      <c r="H43" s="48"/>
      <c r="I43" s="1"/>
      <c r="J43" s="48"/>
      <c r="K43" s="1"/>
      <c r="L43" s="1"/>
      <c r="M43" s="12"/>
      <c r="N43" s="2"/>
      <c r="O43" s="2"/>
      <c r="P43" s="2"/>
      <c r="Q43" s="2"/>
    </row>
    <row r="44" thickBot="1">
      <c r="A44" s="9"/>
      <c r="B44" s="58" t="s">
        <v>132</v>
      </c>
      <c r="C44" s="29"/>
      <c r="D44" s="29"/>
      <c r="E44" s="59" t="s">
        <v>1404</v>
      </c>
      <c r="F44" s="29"/>
      <c r="G44" s="29"/>
      <c r="H44" s="60"/>
      <c r="I44" s="29"/>
      <c r="J44" s="60"/>
      <c r="K44" s="29"/>
      <c r="L44" s="29"/>
      <c r="M44" s="12"/>
      <c r="N44" s="2"/>
      <c r="O44" s="2"/>
      <c r="P44" s="2"/>
      <c r="Q44" s="2"/>
    </row>
    <row r="45" thickTop="1" thickBot="1" ht="25" customHeight="1">
      <c r="A45" s="9"/>
      <c r="B45" s="1"/>
      <c r="C45" s="65">
        <v>0</v>
      </c>
      <c r="D45" s="1"/>
      <c r="E45" s="66" t="s">
        <v>117</v>
      </c>
      <c r="F45" s="1"/>
      <c r="G45" s="67" t="s">
        <v>152</v>
      </c>
      <c r="H45" s="68">
        <f>J30+J33+J36+J39+J42</f>
        <v>0</v>
      </c>
      <c r="I45" s="67" t="s">
        <v>153</v>
      </c>
      <c r="J45" s="69">
        <f>(L45-H45)</f>
        <v>0</v>
      </c>
      <c r="K45" s="67" t="s">
        <v>154</v>
      </c>
      <c r="L45" s="70">
        <f>L30+L33+L36+L39+L42</f>
        <v>0</v>
      </c>
      <c r="M45" s="12"/>
      <c r="N45" s="2"/>
      <c r="O45" s="2"/>
      <c r="P45" s="2"/>
      <c r="Q45" s="41">
        <f>0+Q30+Q33+Q36+Q39+Q42</f>
        <v>0</v>
      </c>
      <c r="R45" s="33">
        <f>0+R30+R33+R36+R39+R42</f>
        <v>0</v>
      </c>
      <c r="S45" s="71">
        <f>Q45*(1+J45)+R45</f>
        <v>0</v>
      </c>
    </row>
    <row r="46" thickTop="1" thickBot="1" ht="25" customHeight="1">
      <c r="A46" s="9"/>
      <c r="B46" s="72"/>
      <c r="C46" s="72"/>
      <c r="D46" s="72"/>
      <c r="E46" s="73"/>
      <c r="F46" s="72"/>
      <c r="G46" s="74" t="s">
        <v>155</v>
      </c>
      <c r="H46" s="75">
        <f>J30+J33+J36+J39+J42</f>
        <v>0</v>
      </c>
      <c r="I46" s="74" t="s">
        <v>156</v>
      </c>
      <c r="J46" s="76">
        <f>0+J45</f>
        <v>0</v>
      </c>
      <c r="K46" s="74" t="s">
        <v>157</v>
      </c>
      <c r="L46" s="77">
        <f>L30+L33+L36+L39+L42</f>
        <v>0</v>
      </c>
      <c r="M46" s="12"/>
      <c r="N46" s="2"/>
      <c r="O46" s="2"/>
      <c r="P46" s="2"/>
      <c r="Q46" s="2"/>
    </row>
    <row r="47" ht="40" customHeight="1">
      <c r="A47" s="9"/>
      <c r="B47" s="82" t="s">
        <v>197</v>
      </c>
      <c r="C47" s="1"/>
      <c r="D47" s="1"/>
      <c r="E47" s="1"/>
      <c r="F47" s="1"/>
      <c r="G47" s="1"/>
      <c r="H47" s="48"/>
      <c r="I47" s="1"/>
      <c r="J47" s="48"/>
      <c r="K47" s="1"/>
      <c r="L47" s="1"/>
      <c r="M47" s="12"/>
      <c r="N47" s="2"/>
      <c r="O47" s="2"/>
      <c r="P47" s="2"/>
      <c r="Q47" s="2"/>
    </row>
    <row r="48">
      <c r="A48" s="9"/>
      <c r="B48" s="49">
        <v>6</v>
      </c>
      <c r="C48" s="50" t="s">
        <v>203</v>
      </c>
      <c r="D48" s="50" t="s">
        <v>7</v>
      </c>
      <c r="E48" s="50" t="s">
        <v>204</v>
      </c>
      <c r="F48" s="50" t="s">
        <v>7</v>
      </c>
      <c r="G48" s="51" t="s">
        <v>200</v>
      </c>
      <c r="H48" s="52">
        <v>166</v>
      </c>
      <c r="I48" s="24">
        <f>ROUND(0,2)</f>
        <v>0</v>
      </c>
      <c r="J48" s="53">
        <f>ROUND(I48*H48,2)</f>
        <v>0</v>
      </c>
      <c r="K48" s="54">
        <v>0.20999999999999999</v>
      </c>
      <c r="L48" s="55">
        <f>IF(ISNUMBER(K48),ROUND(J48*(K48+1),2),0)</f>
        <v>0</v>
      </c>
      <c r="M48" s="12"/>
      <c r="N48" s="2"/>
      <c r="O48" s="2"/>
      <c r="P48" s="2"/>
      <c r="Q48" s="41">
        <f>IF(ISNUMBER(K48),IF(H48&gt;0,IF(I48&gt;0,J48,0),0),0)</f>
        <v>0</v>
      </c>
      <c r="R48" s="33">
        <f>IF(ISNUMBER(K48)=FALSE,J48,0)</f>
        <v>0</v>
      </c>
    </row>
    <row r="49">
      <c r="A49" s="9"/>
      <c r="B49" s="56" t="s">
        <v>130</v>
      </c>
      <c r="C49" s="1"/>
      <c r="D49" s="1"/>
      <c r="E49" s="57" t="s">
        <v>7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 thickBot="1">
      <c r="A50" s="9"/>
      <c r="B50" s="58" t="s">
        <v>132</v>
      </c>
      <c r="C50" s="29"/>
      <c r="D50" s="29"/>
      <c r="E50" s="59" t="s">
        <v>1405</v>
      </c>
      <c r="F50" s="29"/>
      <c r="G50" s="29"/>
      <c r="H50" s="60"/>
      <c r="I50" s="29"/>
      <c r="J50" s="60"/>
      <c r="K50" s="29"/>
      <c r="L50" s="29"/>
      <c r="M50" s="12"/>
      <c r="N50" s="2"/>
      <c r="O50" s="2"/>
      <c r="P50" s="2"/>
      <c r="Q50" s="2"/>
    </row>
    <row r="51" thickTop="1">
      <c r="A51" s="9"/>
      <c r="B51" s="49">
        <v>7</v>
      </c>
      <c r="C51" s="50" t="s">
        <v>792</v>
      </c>
      <c r="D51" s="50" t="s">
        <v>7</v>
      </c>
      <c r="E51" s="50" t="s">
        <v>793</v>
      </c>
      <c r="F51" s="50" t="s">
        <v>7</v>
      </c>
      <c r="G51" s="51" t="s">
        <v>172</v>
      </c>
      <c r="H51" s="61">
        <v>8.5999999999999996</v>
      </c>
      <c r="I51" s="35">
        <f>ROUND(0,2)</f>
        <v>0</v>
      </c>
      <c r="J51" s="62">
        <f>ROUND(I51*H51,2)</f>
        <v>0</v>
      </c>
      <c r="K51" s="63">
        <v>0.20999999999999999</v>
      </c>
      <c r="L51" s="64">
        <f>IF(ISNUMBER(K51),ROUND(J51*(K51+1),2),0)</f>
        <v>0</v>
      </c>
      <c r="M51" s="12"/>
      <c r="N51" s="2"/>
      <c r="O51" s="2"/>
      <c r="P51" s="2"/>
      <c r="Q51" s="41">
        <f>IF(ISNUMBER(K51),IF(H51&gt;0,IF(I51&gt;0,J51,0),0),0)</f>
        <v>0</v>
      </c>
      <c r="R51" s="33">
        <f>IF(ISNUMBER(K51)=FALSE,J51,0)</f>
        <v>0</v>
      </c>
    </row>
    <row r="52">
      <c r="A52" s="9"/>
      <c r="B52" s="56" t="s">
        <v>130</v>
      </c>
      <c r="C52" s="1"/>
      <c r="D52" s="1"/>
      <c r="E52" s="57" t="s">
        <v>794</v>
      </c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 thickBot="1">
      <c r="A53" s="9"/>
      <c r="B53" s="58" t="s">
        <v>132</v>
      </c>
      <c r="C53" s="29"/>
      <c r="D53" s="29"/>
      <c r="E53" s="59" t="s">
        <v>1406</v>
      </c>
      <c r="F53" s="29"/>
      <c r="G53" s="29"/>
      <c r="H53" s="60"/>
      <c r="I53" s="29"/>
      <c r="J53" s="60"/>
      <c r="K53" s="29"/>
      <c r="L53" s="29"/>
      <c r="M53" s="12"/>
      <c r="N53" s="2"/>
      <c r="O53" s="2"/>
      <c r="P53" s="2"/>
      <c r="Q53" s="2"/>
    </row>
    <row r="54" thickTop="1">
      <c r="A54" s="9"/>
      <c r="B54" s="49">
        <v>8</v>
      </c>
      <c r="C54" s="50" t="s">
        <v>435</v>
      </c>
      <c r="D54" s="50" t="s">
        <v>7</v>
      </c>
      <c r="E54" s="50" t="s">
        <v>436</v>
      </c>
      <c r="F54" s="50" t="s">
        <v>7</v>
      </c>
      <c r="G54" s="51" t="s">
        <v>172</v>
      </c>
      <c r="H54" s="61">
        <v>76.799999999999997</v>
      </c>
      <c r="I54" s="35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1">
        <f>IF(ISNUMBER(K54),IF(H54&gt;0,IF(I54&gt;0,J54,0),0),0)</f>
        <v>0</v>
      </c>
      <c r="R54" s="33">
        <f>IF(ISNUMBER(K54)=FALSE,J54,0)</f>
        <v>0</v>
      </c>
    </row>
    <row r="55">
      <c r="A55" s="9"/>
      <c r="B55" s="56" t="s">
        <v>130</v>
      </c>
      <c r="C55" s="1"/>
      <c r="D55" s="1"/>
      <c r="E55" s="57" t="s">
        <v>437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 thickBot="1">
      <c r="A56" s="9"/>
      <c r="B56" s="58" t="s">
        <v>132</v>
      </c>
      <c r="C56" s="29"/>
      <c r="D56" s="29"/>
      <c r="E56" s="59" t="s">
        <v>1407</v>
      </c>
      <c r="F56" s="29"/>
      <c r="G56" s="29"/>
      <c r="H56" s="60"/>
      <c r="I56" s="29"/>
      <c r="J56" s="60"/>
      <c r="K56" s="29"/>
      <c r="L56" s="29"/>
      <c r="M56" s="12"/>
      <c r="N56" s="2"/>
      <c r="O56" s="2"/>
      <c r="P56" s="2"/>
      <c r="Q56" s="2"/>
    </row>
    <row r="57" thickTop="1">
      <c r="A57" s="9"/>
      <c r="B57" s="49">
        <v>9</v>
      </c>
      <c r="C57" s="50" t="s">
        <v>217</v>
      </c>
      <c r="D57" s="50" t="s">
        <v>7</v>
      </c>
      <c r="E57" s="50" t="s">
        <v>218</v>
      </c>
      <c r="F57" s="50" t="s">
        <v>7</v>
      </c>
      <c r="G57" s="51" t="s">
        <v>172</v>
      </c>
      <c r="H57" s="61">
        <v>213.09999999999999</v>
      </c>
      <c r="I57" s="35">
        <f>ROUND(0,2)</f>
        <v>0</v>
      </c>
      <c r="J57" s="62">
        <f>ROUND(I57*H57,2)</f>
        <v>0</v>
      </c>
      <c r="K57" s="63">
        <v>0.20999999999999999</v>
      </c>
      <c r="L57" s="64">
        <f>IF(ISNUMBER(K57),ROUND(J57*(K57+1),2),0)</f>
        <v>0</v>
      </c>
      <c r="M57" s="12"/>
      <c r="N57" s="2"/>
      <c r="O57" s="2"/>
      <c r="P57" s="2"/>
      <c r="Q57" s="41">
        <f>IF(ISNUMBER(K57),IF(H57&gt;0,IF(I57&gt;0,J57,0),0),0)</f>
        <v>0</v>
      </c>
      <c r="R57" s="33">
        <f>IF(ISNUMBER(K57)=FALSE,J57,0)</f>
        <v>0</v>
      </c>
    </row>
    <row r="58">
      <c r="A58" s="9"/>
      <c r="B58" s="56" t="s">
        <v>130</v>
      </c>
      <c r="C58" s="1"/>
      <c r="D58" s="1"/>
      <c r="E58" s="57" t="s">
        <v>7</v>
      </c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 thickBot="1">
      <c r="A59" s="9"/>
      <c r="B59" s="58" t="s">
        <v>132</v>
      </c>
      <c r="C59" s="29"/>
      <c r="D59" s="29"/>
      <c r="E59" s="59" t="s">
        <v>1408</v>
      </c>
      <c r="F59" s="29"/>
      <c r="G59" s="29"/>
      <c r="H59" s="60"/>
      <c r="I59" s="29"/>
      <c r="J59" s="60"/>
      <c r="K59" s="29"/>
      <c r="L59" s="29"/>
      <c r="M59" s="12"/>
      <c r="N59" s="2"/>
      <c r="O59" s="2"/>
      <c r="P59" s="2"/>
      <c r="Q59" s="2"/>
    </row>
    <row r="60" thickTop="1">
      <c r="A60" s="9"/>
      <c r="B60" s="49">
        <v>10</v>
      </c>
      <c r="C60" s="50" t="s">
        <v>440</v>
      </c>
      <c r="D60" s="50" t="s">
        <v>7</v>
      </c>
      <c r="E60" s="50" t="s">
        <v>441</v>
      </c>
      <c r="F60" s="50" t="s">
        <v>7</v>
      </c>
      <c r="G60" s="51" t="s">
        <v>227</v>
      </c>
      <c r="H60" s="61">
        <v>204</v>
      </c>
      <c r="I60" s="35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1">
        <f>IF(ISNUMBER(K60),IF(H60&gt;0,IF(I60&gt;0,J60,0),0),0)</f>
        <v>0</v>
      </c>
      <c r="R60" s="33">
        <f>IF(ISNUMBER(K60)=FALSE,J60,0)</f>
        <v>0</v>
      </c>
    </row>
    <row r="61">
      <c r="A61" s="9"/>
      <c r="B61" s="56" t="s">
        <v>130</v>
      </c>
      <c r="C61" s="1"/>
      <c r="D61" s="1"/>
      <c r="E61" s="57" t="s">
        <v>7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 thickBot="1">
      <c r="A62" s="9"/>
      <c r="B62" s="58" t="s">
        <v>132</v>
      </c>
      <c r="C62" s="29"/>
      <c r="D62" s="29"/>
      <c r="E62" s="59" t="s">
        <v>1409</v>
      </c>
      <c r="F62" s="29"/>
      <c r="G62" s="29"/>
      <c r="H62" s="60"/>
      <c r="I62" s="29"/>
      <c r="J62" s="60"/>
      <c r="K62" s="29"/>
      <c r="L62" s="29"/>
      <c r="M62" s="12"/>
      <c r="N62" s="2"/>
      <c r="O62" s="2"/>
      <c r="P62" s="2"/>
      <c r="Q62" s="2"/>
    </row>
    <row r="63" thickTop="1">
      <c r="A63" s="9"/>
      <c r="B63" s="49">
        <v>11</v>
      </c>
      <c r="C63" s="50" t="s">
        <v>225</v>
      </c>
      <c r="D63" s="50" t="s">
        <v>7</v>
      </c>
      <c r="E63" s="50" t="s">
        <v>226</v>
      </c>
      <c r="F63" s="50" t="s">
        <v>7</v>
      </c>
      <c r="G63" s="51" t="s">
        <v>227</v>
      </c>
      <c r="H63" s="61">
        <v>46</v>
      </c>
      <c r="I63" s="35">
        <f>ROUND(0,2)</f>
        <v>0</v>
      </c>
      <c r="J63" s="62">
        <f>ROUND(I63*H63,2)</f>
        <v>0</v>
      </c>
      <c r="K63" s="63">
        <v>0.20999999999999999</v>
      </c>
      <c r="L63" s="64">
        <f>IF(ISNUMBER(K63),ROUND(J63*(K63+1),2),0)</f>
        <v>0</v>
      </c>
      <c r="M63" s="12"/>
      <c r="N63" s="2"/>
      <c r="O63" s="2"/>
      <c r="P63" s="2"/>
      <c r="Q63" s="41">
        <f>IF(ISNUMBER(K63),IF(H63&gt;0,IF(I63&gt;0,J63,0),0),0)</f>
        <v>0</v>
      </c>
      <c r="R63" s="33">
        <f>IF(ISNUMBER(K63)=FALSE,J63,0)</f>
        <v>0</v>
      </c>
    </row>
    <row r="64">
      <c r="A64" s="9"/>
      <c r="B64" s="56" t="s">
        <v>130</v>
      </c>
      <c r="C64" s="1"/>
      <c r="D64" s="1"/>
      <c r="E64" s="57" t="s">
        <v>7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 thickBot="1">
      <c r="A65" s="9"/>
      <c r="B65" s="58" t="s">
        <v>132</v>
      </c>
      <c r="C65" s="29"/>
      <c r="D65" s="29"/>
      <c r="E65" s="59" t="s">
        <v>1410</v>
      </c>
      <c r="F65" s="29"/>
      <c r="G65" s="29"/>
      <c r="H65" s="60"/>
      <c r="I65" s="29"/>
      <c r="J65" s="60"/>
      <c r="K65" s="29"/>
      <c r="L65" s="29"/>
      <c r="M65" s="12"/>
      <c r="N65" s="2"/>
      <c r="O65" s="2"/>
      <c r="P65" s="2"/>
      <c r="Q65" s="2"/>
    </row>
    <row r="66" thickTop="1">
      <c r="A66" s="9"/>
      <c r="B66" s="49">
        <v>12</v>
      </c>
      <c r="C66" s="50" t="s">
        <v>236</v>
      </c>
      <c r="D66" s="50" t="s">
        <v>7</v>
      </c>
      <c r="E66" s="50" t="s">
        <v>237</v>
      </c>
      <c r="F66" s="50" t="s">
        <v>7</v>
      </c>
      <c r="G66" s="51" t="s">
        <v>172</v>
      </c>
      <c r="H66" s="61">
        <v>87.049999999999997</v>
      </c>
      <c r="I66" s="35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1">
        <f>IF(ISNUMBER(K66),IF(H66&gt;0,IF(I66&gt;0,J66,0),0),0)</f>
        <v>0</v>
      </c>
      <c r="R66" s="33">
        <f>IF(ISNUMBER(K66)=FALSE,J66,0)</f>
        <v>0</v>
      </c>
    </row>
    <row r="67">
      <c r="A67" s="9"/>
      <c r="B67" s="56" t="s">
        <v>130</v>
      </c>
      <c r="C67" s="1"/>
      <c r="D67" s="1"/>
      <c r="E67" s="57" t="s">
        <v>7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 thickBot="1">
      <c r="A68" s="9"/>
      <c r="B68" s="58" t="s">
        <v>132</v>
      </c>
      <c r="C68" s="29"/>
      <c r="D68" s="29"/>
      <c r="E68" s="59" t="s">
        <v>1411</v>
      </c>
      <c r="F68" s="29"/>
      <c r="G68" s="29"/>
      <c r="H68" s="60"/>
      <c r="I68" s="29"/>
      <c r="J68" s="60"/>
      <c r="K68" s="29"/>
      <c r="L68" s="29"/>
      <c r="M68" s="12"/>
      <c r="N68" s="2"/>
      <c r="O68" s="2"/>
      <c r="P68" s="2"/>
      <c r="Q68" s="2"/>
    </row>
    <row r="69" thickTop="1">
      <c r="A69" s="9"/>
      <c r="B69" s="49">
        <v>13</v>
      </c>
      <c r="C69" s="50" t="s">
        <v>245</v>
      </c>
      <c r="D69" s="50" t="s">
        <v>179</v>
      </c>
      <c r="E69" s="50" t="s">
        <v>246</v>
      </c>
      <c r="F69" s="50" t="s">
        <v>7</v>
      </c>
      <c r="G69" s="51" t="s">
        <v>172</v>
      </c>
      <c r="H69" s="61">
        <v>5.7000000000000002</v>
      </c>
      <c r="I69" s="35">
        <f>ROUND(0,2)</f>
        <v>0</v>
      </c>
      <c r="J69" s="62">
        <f>ROUND(I69*H69,2)</f>
        <v>0</v>
      </c>
      <c r="K69" s="63">
        <v>0.20999999999999999</v>
      </c>
      <c r="L69" s="64">
        <f>IF(ISNUMBER(K69),ROUND(J69*(K69+1),2),0)</f>
        <v>0</v>
      </c>
      <c r="M69" s="12"/>
      <c r="N69" s="2"/>
      <c r="O69" s="2"/>
      <c r="P69" s="2"/>
      <c r="Q69" s="41">
        <f>IF(ISNUMBER(K69),IF(H69&gt;0,IF(I69&gt;0,J69,0),0),0)</f>
        <v>0</v>
      </c>
      <c r="R69" s="33">
        <f>IF(ISNUMBER(K69)=FALSE,J69,0)</f>
        <v>0</v>
      </c>
    </row>
    <row r="70">
      <c r="A70" s="9"/>
      <c r="B70" s="56" t="s">
        <v>130</v>
      </c>
      <c r="C70" s="1"/>
      <c r="D70" s="1"/>
      <c r="E70" s="57" t="s">
        <v>1412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 thickBot="1">
      <c r="A71" s="9"/>
      <c r="B71" s="58" t="s">
        <v>132</v>
      </c>
      <c r="C71" s="29"/>
      <c r="D71" s="29"/>
      <c r="E71" s="59" t="s">
        <v>1413</v>
      </c>
      <c r="F71" s="29"/>
      <c r="G71" s="29"/>
      <c r="H71" s="60"/>
      <c r="I71" s="29"/>
      <c r="J71" s="60"/>
      <c r="K71" s="29"/>
      <c r="L71" s="29"/>
      <c r="M71" s="12"/>
      <c r="N71" s="2"/>
      <c r="O71" s="2"/>
      <c r="P71" s="2"/>
      <c r="Q71" s="2"/>
    </row>
    <row r="72" thickTop="1">
      <c r="A72" s="9"/>
      <c r="B72" s="49">
        <v>14</v>
      </c>
      <c r="C72" s="50" t="s">
        <v>245</v>
      </c>
      <c r="D72" s="50" t="s">
        <v>249</v>
      </c>
      <c r="E72" s="50" t="s">
        <v>246</v>
      </c>
      <c r="F72" s="50" t="s">
        <v>7</v>
      </c>
      <c r="G72" s="51" t="s">
        <v>172</v>
      </c>
      <c r="H72" s="61">
        <v>7.2000000000000002</v>
      </c>
      <c r="I72" s="35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1">
        <f>IF(ISNUMBER(K72),IF(H72&gt;0,IF(I72&gt;0,J72,0),0),0)</f>
        <v>0</v>
      </c>
      <c r="R72" s="33">
        <f>IF(ISNUMBER(K72)=FALSE,J72,0)</f>
        <v>0</v>
      </c>
    </row>
    <row r="73">
      <c r="A73" s="9"/>
      <c r="B73" s="56" t="s">
        <v>130</v>
      </c>
      <c r="C73" s="1"/>
      <c r="D73" s="1"/>
      <c r="E73" s="57" t="s">
        <v>250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 thickBot="1">
      <c r="A74" s="9"/>
      <c r="B74" s="58" t="s">
        <v>132</v>
      </c>
      <c r="C74" s="29"/>
      <c r="D74" s="29"/>
      <c r="E74" s="59" t="s">
        <v>1414</v>
      </c>
      <c r="F74" s="29"/>
      <c r="G74" s="29"/>
      <c r="H74" s="60"/>
      <c r="I74" s="29"/>
      <c r="J74" s="60"/>
      <c r="K74" s="29"/>
      <c r="L74" s="29"/>
      <c r="M74" s="12"/>
      <c r="N74" s="2"/>
      <c r="O74" s="2"/>
      <c r="P74" s="2"/>
      <c r="Q74" s="2"/>
    </row>
    <row r="75" thickTop="1">
      <c r="A75" s="9"/>
      <c r="B75" s="49">
        <v>15</v>
      </c>
      <c r="C75" s="50" t="s">
        <v>254</v>
      </c>
      <c r="D75" s="50" t="s">
        <v>7</v>
      </c>
      <c r="E75" s="50" t="s">
        <v>255</v>
      </c>
      <c r="F75" s="50" t="s">
        <v>7</v>
      </c>
      <c r="G75" s="51" t="s">
        <v>172</v>
      </c>
      <c r="H75" s="61">
        <v>7.2000000000000002</v>
      </c>
      <c r="I75" s="35">
        <f>ROUND(0,2)</f>
        <v>0</v>
      </c>
      <c r="J75" s="62">
        <f>ROUND(I75*H75,2)</f>
        <v>0</v>
      </c>
      <c r="K75" s="63">
        <v>0.20999999999999999</v>
      </c>
      <c r="L75" s="64">
        <f>IF(ISNUMBER(K75),ROUND(J75*(K75+1),2),0)</f>
        <v>0</v>
      </c>
      <c r="M75" s="12"/>
      <c r="N75" s="2"/>
      <c r="O75" s="2"/>
      <c r="P75" s="2"/>
      <c r="Q75" s="41">
        <f>IF(ISNUMBER(K75),IF(H75&gt;0,IF(I75&gt;0,J75,0),0),0)</f>
        <v>0</v>
      </c>
      <c r="R75" s="33">
        <f>IF(ISNUMBER(K75)=FALSE,J75,0)</f>
        <v>0</v>
      </c>
    </row>
    <row r="76">
      <c r="A76" s="9"/>
      <c r="B76" s="56" t="s">
        <v>130</v>
      </c>
      <c r="C76" s="1"/>
      <c r="D76" s="1"/>
      <c r="E76" s="57" t="s">
        <v>7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 thickBot="1">
      <c r="A77" s="9"/>
      <c r="B77" s="58" t="s">
        <v>132</v>
      </c>
      <c r="C77" s="29"/>
      <c r="D77" s="29"/>
      <c r="E77" s="59" t="s">
        <v>1415</v>
      </c>
      <c r="F77" s="29"/>
      <c r="G77" s="29"/>
      <c r="H77" s="60"/>
      <c r="I77" s="29"/>
      <c r="J77" s="60"/>
      <c r="K77" s="29"/>
      <c r="L77" s="29"/>
      <c r="M77" s="12"/>
      <c r="N77" s="2"/>
      <c r="O77" s="2"/>
      <c r="P77" s="2"/>
      <c r="Q77" s="2"/>
    </row>
    <row r="78" thickTop="1">
      <c r="A78" s="9"/>
      <c r="B78" s="49">
        <v>16</v>
      </c>
      <c r="C78" s="50" t="s">
        <v>257</v>
      </c>
      <c r="D78" s="50" t="s">
        <v>7</v>
      </c>
      <c r="E78" s="50" t="s">
        <v>258</v>
      </c>
      <c r="F78" s="50" t="s">
        <v>7</v>
      </c>
      <c r="G78" s="51" t="s">
        <v>172</v>
      </c>
      <c r="H78" s="61">
        <v>87.049999999999997</v>
      </c>
      <c r="I78" s="35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1">
        <f>IF(ISNUMBER(K78),IF(H78&gt;0,IF(I78&gt;0,J78,0),0),0)</f>
        <v>0</v>
      </c>
      <c r="R78" s="33">
        <f>IF(ISNUMBER(K78)=FALSE,J78,0)</f>
        <v>0</v>
      </c>
    </row>
    <row r="79">
      <c r="A79" s="9"/>
      <c r="B79" s="56" t="s">
        <v>130</v>
      </c>
      <c r="C79" s="1"/>
      <c r="D79" s="1"/>
      <c r="E79" s="57" t="s">
        <v>7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 thickBot="1">
      <c r="A80" s="9"/>
      <c r="B80" s="58" t="s">
        <v>132</v>
      </c>
      <c r="C80" s="29"/>
      <c r="D80" s="29"/>
      <c r="E80" s="59" t="s">
        <v>1416</v>
      </c>
      <c r="F80" s="29"/>
      <c r="G80" s="29"/>
      <c r="H80" s="60"/>
      <c r="I80" s="29"/>
      <c r="J80" s="60"/>
      <c r="K80" s="29"/>
      <c r="L80" s="29"/>
      <c r="M80" s="12"/>
      <c r="N80" s="2"/>
      <c r="O80" s="2"/>
      <c r="P80" s="2"/>
      <c r="Q80" s="2"/>
    </row>
    <row r="81" thickTop="1">
      <c r="A81" s="9"/>
      <c r="B81" s="49">
        <v>17</v>
      </c>
      <c r="C81" s="50" t="s">
        <v>268</v>
      </c>
      <c r="D81" s="50" t="s">
        <v>7</v>
      </c>
      <c r="E81" s="50" t="s">
        <v>269</v>
      </c>
      <c r="F81" s="50" t="s">
        <v>7</v>
      </c>
      <c r="G81" s="51" t="s">
        <v>200</v>
      </c>
      <c r="H81" s="61">
        <v>1570</v>
      </c>
      <c r="I81" s="35">
        <f>ROUND(0,2)</f>
        <v>0</v>
      </c>
      <c r="J81" s="62">
        <f>ROUND(I81*H81,2)</f>
        <v>0</v>
      </c>
      <c r="K81" s="63">
        <v>0.20999999999999999</v>
      </c>
      <c r="L81" s="64">
        <f>IF(ISNUMBER(K81),ROUND(J81*(K81+1),2),0)</f>
        <v>0</v>
      </c>
      <c r="M81" s="12"/>
      <c r="N81" s="2"/>
      <c r="O81" s="2"/>
      <c r="P81" s="2"/>
      <c r="Q81" s="41">
        <f>IF(ISNUMBER(K81),IF(H81&gt;0,IF(I81&gt;0,J81,0),0),0)</f>
        <v>0</v>
      </c>
      <c r="R81" s="33">
        <f>IF(ISNUMBER(K81)=FALSE,J81,0)</f>
        <v>0</v>
      </c>
    </row>
    <row r="82">
      <c r="A82" s="9"/>
      <c r="B82" s="56" t="s">
        <v>130</v>
      </c>
      <c r="C82" s="1"/>
      <c r="D82" s="1"/>
      <c r="E82" s="57" t="s">
        <v>7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 thickBot="1">
      <c r="A83" s="9"/>
      <c r="B83" s="58" t="s">
        <v>132</v>
      </c>
      <c r="C83" s="29"/>
      <c r="D83" s="29"/>
      <c r="E83" s="59" t="s">
        <v>1417</v>
      </c>
      <c r="F83" s="29"/>
      <c r="G83" s="29"/>
      <c r="H83" s="60"/>
      <c r="I83" s="29"/>
      <c r="J83" s="60"/>
      <c r="K83" s="29"/>
      <c r="L83" s="29"/>
      <c r="M83" s="12"/>
      <c r="N83" s="2"/>
      <c r="O83" s="2"/>
      <c r="P83" s="2"/>
      <c r="Q83" s="2"/>
    </row>
    <row r="84" thickTop="1">
      <c r="A84" s="9"/>
      <c r="B84" s="49">
        <v>18</v>
      </c>
      <c r="C84" s="50" t="s">
        <v>275</v>
      </c>
      <c r="D84" s="50" t="s">
        <v>7</v>
      </c>
      <c r="E84" s="50" t="s">
        <v>276</v>
      </c>
      <c r="F84" s="50" t="s">
        <v>7</v>
      </c>
      <c r="G84" s="51" t="s">
        <v>172</v>
      </c>
      <c r="H84" s="61">
        <v>5.7000000000000002</v>
      </c>
      <c r="I84" s="35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1">
        <f>IF(ISNUMBER(K84),IF(H84&gt;0,IF(I84&gt;0,J84,0),0),0)</f>
        <v>0</v>
      </c>
      <c r="R84" s="33">
        <f>IF(ISNUMBER(K84)=FALSE,J84,0)</f>
        <v>0</v>
      </c>
    </row>
    <row r="85">
      <c r="A85" s="9"/>
      <c r="B85" s="56" t="s">
        <v>130</v>
      </c>
      <c r="C85" s="1"/>
      <c r="D85" s="1"/>
      <c r="E85" s="57" t="s">
        <v>7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 thickBot="1">
      <c r="A86" s="9"/>
      <c r="B86" s="58" t="s">
        <v>132</v>
      </c>
      <c r="C86" s="29"/>
      <c r="D86" s="29"/>
      <c r="E86" s="59" t="s">
        <v>1418</v>
      </c>
      <c r="F86" s="29"/>
      <c r="G86" s="29"/>
      <c r="H86" s="60"/>
      <c r="I86" s="29"/>
      <c r="J86" s="60"/>
      <c r="K86" s="29"/>
      <c r="L86" s="29"/>
      <c r="M86" s="12"/>
      <c r="N86" s="2"/>
      <c r="O86" s="2"/>
      <c r="P86" s="2"/>
      <c r="Q86" s="2"/>
    </row>
    <row r="87" thickTop="1">
      <c r="A87" s="9"/>
      <c r="B87" s="49">
        <v>19</v>
      </c>
      <c r="C87" s="50" t="s">
        <v>278</v>
      </c>
      <c r="D87" s="50" t="s">
        <v>7</v>
      </c>
      <c r="E87" s="50" t="s">
        <v>279</v>
      </c>
      <c r="F87" s="50" t="s">
        <v>7</v>
      </c>
      <c r="G87" s="51" t="s">
        <v>200</v>
      </c>
      <c r="H87" s="61">
        <v>38</v>
      </c>
      <c r="I87" s="35">
        <f>ROUND(0,2)</f>
        <v>0</v>
      </c>
      <c r="J87" s="62">
        <f>ROUND(I87*H87,2)</f>
        <v>0</v>
      </c>
      <c r="K87" s="63">
        <v>0.20999999999999999</v>
      </c>
      <c r="L87" s="64">
        <f>IF(ISNUMBER(K87),ROUND(J87*(K87+1),2),0)</f>
        <v>0</v>
      </c>
      <c r="M87" s="12"/>
      <c r="N87" s="2"/>
      <c r="O87" s="2"/>
      <c r="P87" s="2"/>
      <c r="Q87" s="41">
        <f>IF(ISNUMBER(K87),IF(H87&gt;0,IF(I87&gt;0,J87,0),0),0)</f>
        <v>0</v>
      </c>
      <c r="R87" s="33">
        <f>IF(ISNUMBER(K87)=FALSE,J87,0)</f>
        <v>0</v>
      </c>
    </row>
    <row r="88">
      <c r="A88" s="9"/>
      <c r="B88" s="56" t="s">
        <v>130</v>
      </c>
      <c r="C88" s="1"/>
      <c r="D88" s="1"/>
      <c r="E88" s="57" t="s">
        <v>7</v>
      </c>
      <c r="F88" s="1"/>
      <c r="G88" s="1"/>
      <c r="H88" s="48"/>
      <c r="I88" s="1"/>
      <c r="J88" s="48"/>
      <c r="K88" s="1"/>
      <c r="L88" s="1"/>
      <c r="M88" s="12"/>
      <c r="N88" s="2"/>
      <c r="O88" s="2"/>
      <c r="P88" s="2"/>
      <c r="Q88" s="2"/>
    </row>
    <row r="89" thickBot="1">
      <c r="A89" s="9"/>
      <c r="B89" s="58" t="s">
        <v>132</v>
      </c>
      <c r="C89" s="29"/>
      <c r="D89" s="29"/>
      <c r="E89" s="59" t="s">
        <v>1419</v>
      </c>
      <c r="F89" s="29"/>
      <c r="G89" s="29"/>
      <c r="H89" s="60"/>
      <c r="I89" s="29"/>
      <c r="J89" s="60"/>
      <c r="K89" s="29"/>
      <c r="L89" s="29"/>
      <c r="M89" s="12"/>
      <c r="N89" s="2"/>
      <c r="O89" s="2"/>
      <c r="P89" s="2"/>
      <c r="Q89" s="2"/>
    </row>
    <row r="90" thickTop="1">
      <c r="A90" s="9"/>
      <c r="B90" s="49">
        <v>20</v>
      </c>
      <c r="C90" s="50" t="s">
        <v>721</v>
      </c>
      <c r="D90" s="50" t="s">
        <v>7</v>
      </c>
      <c r="E90" s="50" t="s">
        <v>722</v>
      </c>
      <c r="F90" s="50" t="s">
        <v>7</v>
      </c>
      <c r="G90" s="51" t="s">
        <v>200</v>
      </c>
      <c r="H90" s="61">
        <v>76</v>
      </c>
      <c r="I90" s="35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1">
        <f>IF(ISNUMBER(K90),IF(H90&gt;0,IF(I90&gt;0,J90,0),0),0)</f>
        <v>0</v>
      </c>
      <c r="R90" s="33">
        <f>IF(ISNUMBER(K90)=FALSE,J90,0)</f>
        <v>0</v>
      </c>
    </row>
    <row r="91">
      <c r="A91" s="9"/>
      <c r="B91" s="56" t="s">
        <v>130</v>
      </c>
      <c r="C91" s="1"/>
      <c r="D91" s="1"/>
      <c r="E91" s="57" t="s">
        <v>7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 thickBot="1">
      <c r="A92" s="9"/>
      <c r="B92" s="58" t="s">
        <v>132</v>
      </c>
      <c r="C92" s="29"/>
      <c r="D92" s="29"/>
      <c r="E92" s="59" t="s">
        <v>1420</v>
      </c>
      <c r="F92" s="29"/>
      <c r="G92" s="29"/>
      <c r="H92" s="60"/>
      <c r="I92" s="29"/>
      <c r="J92" s="60"/>
      <c r="K92" s="29"/>
      <c r="L92" s="29"/>
      <c r="M92" s="12"/>
      <c r="N92" s="2"/>
      <c r="O92" s="2"/>
      <c r="P92" s="2"/>
      <c r="Q92" s="2"/>
    </row>
    <row r="93" thickTop="1" thickBot="1" ht="25" customHeight="1">
      <c r="A93" s="9"/>
      <c r="B93" s="1"/>
      <c r="C93" s="65">
        <v>1</v>
      </c>
      <c r="D93" s="1"/>
      <c r="E93" s="66" t="s">
        <v>165</v>
      </c>
      <c r="F93" s="1"/>
      <c r="G93" s="67" t="s">
        <v>152</v>
      </c>
      <c r="H93" s="68">
        <f>J48+J51+J54+J57+J60+J63+J66+J69+J72+J75+J78+J81+J84+J87+J90</f>
        <v>0</v>
      </c>
      <c r="I93" s="67" t="s">
        <v>153</v>
      </c>
      <c r="J93" s="69">
        <f>(L93-H93)</f>
        <v>0</v>
      </c>
      <c r="K93" s="67" t="s">
        <v>154</v>
      </c>
      <c r="L93" s="70">
        <f>L48+L51+L54+L57+L60+L63+L66+L69+L72+L75+L78+L81+L84+L87+L90</f>
        <v>0</v>
      </c>
      <c r="M93" s="12"/>
      <c r="N93" s="2"/>
      <c r="O93" s="2"/>
      <c r="P93" s="2"/>
      <c r="Q93" s="41">
        <f>0+Q48+Q51+Q54+Q57+Q60+Q63+Q66+Q69+Q72+Q75+Q78+Q81+Q84+Q87+Q90</f>
        <v>0</v>
      </c>
      <c r="R93" s="33">
        <f>0+R48+R51+R54+R57+R60+R63+R66+R69+R72+R75+R78+R81+R84+R87+R90</f>
        <v>0</v>
      </c>
      <c r="S93" s="71">
        <f>Q93*(1+J93)+R93</f>
        <v>0</v>
      </c>
    </row>
    <row r="94" thickTop="1" thickBot="1" ht="25" customHeight="1">
      <c r="A94" s="9"/>
      <c r="B94" s="72"/>
      <c r="C94" s="72"/>
      <c r="D94" s="72"/>
      <c r="E94" s="73"/>
      <c r="F94" s="72"/>
      <c r="G94" s="74" t="s">
        <v>155</v>
      </c>
      <c r="H94" s="75">
        <f>J48+J51+J54+J57+J60+J63+J66+J69+J72+J75+J78+J81+J84+J87+J90</f>
        <v>0</v>
      </c>
      <c r="I94" s="74" t="s">
        <v>156</v>
      </c>
      <c r="J94" s="76">
        <f>0+J93</f>
        <v>0</v>
      </c>
      <c r="K94" s="74" t="s">
        <v>157</v>
      </c>
      <c r="L94" s="77">
        <f>L48+L51+L54+L57+L60+L63+L66+L69+L72+L75+L78+L81+L84+L87+L90</f>
        <v>0</v>
      </c>
      <c r="M94" s="12"/>
      <c r="N94" s="2"/>
      <c r="O94" s="2"/>
      <c r="P94" s="2"/>
      <c r="Q94" s="2"/>
    </row>
    <row r="95" ht="40" customHeight="1">
      <c r="A95" s="9"/>
      <c r="B95" s="82" t="s">
        <v>297</v>
      </c>
      <c r="C95" s="1"/>
      <c r="D95" s="1"/>
      <c r="E95" s="1"/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>
      <c r="A96" s="9"/>
      <c r="B96" s="49">
        <v>21</v>
      </c>
      <c r="C96" s="50" t="s">
        <v>302</v>
      </c>
      <c r="D96" s="50" t="s">
        <v>7</v>
      </c>
      <c r="E96" s="50" t="s">
        <v>303</v>
      </c>
      <c r="F96" s="50" t="s">
        <v>7</v>
      </c>
      <c r="G96" s="51" t="s">
        <v>172</v>
      </c>
      <c r="H96" s="52">
        <v>254.80000000000001</v>
      </c>
      <c r="I96" s="24">
        <f>ROUND(0,2)</f>
        <v>0</v>
      </c>
      <c r="J96" s="53">
        <f>ROUND(I96*H96,2)</f>
        <v>0</v>
      </c>
      <c r="K96" s="54">
        <v>0.20999999999999999</v>
      </c>
      <c r="L96" s="55">
        <f>IF(ISNUMBER(K96),ROUND(J96*(K96+1),2),0)</f>
        <v>0</v>
      </c>
      <c r="M96" s="12"/>
      <c r="N96" s="2"/>
      <c r="O96" s="2"/>
      <c r="P96" s="2"/>
      <c r="Q96" s="41">
        <f>IF(ISNUMBER(K96),IF(H96&gt;0,IF(I96&gt;0,J96,0),0),0)</f>
        <v>0</v>
      </c>
      <c r="R96" s="33">
        <f>IF(ISNUMBER(K96)=FALSE,J96,0)</f>
        <v>0</v>
      </c>
    </row>
    <row r="97">
      <c r="A97" s="9"/>
      <c r="B97" s="56" t="s">
        <v>130</v>
      </c>
      <c r="C97" s="1"/>
      <c r="D97" s="1"/>
      <c r="E97" s="57" t="s">
        <v>7</v>
      </c>
      <c r="F97" s="1"/>
      <c r="G97" s="1"/>
      <c r="H97" s="48"/>
      <c r="I97" s="1"/>
      <c r="J97" s="48"/>
      <c r="K97" s="1"/>
      <c r="L97" s="1"/>
      <c r="M97" s="12"/>
      <c r="N97" s="2"/>
      <c r="O97" s="2"/>
      <c r="P97" s="2"/>
      <c r="Q97" s="2"/>
    </row>
    <row r="98" thickBot="1">
      <c r="A98" s="9"/>
      <c r="B98" s="58" t="s">
        <v>132</v>
      </c>
      <c r="C98" s="29"/>
      <c r="D98" s="29"/>
      <c r="E98" s="59" t="s">
        <v>1421</v>
      </c>
      <c r="F98" s="29"/>
      <c r="G98" s="29"/>
      <c r="H98" s="60"/>
      <c r="I98" s="29"/>
      <c r="J98" s="60"/>
      <c r="K98" s="29"/>
      <c r="L98" s="29"/>
      <c r="M98" s="12"/>
      <c r="N98" s="2"/>
      <c r="O98" s="2"/>
      <c r="P98" s="2"/>
      <c r="Q98" s="2"/>
    </row>
    <row r="99" thickTop="1">
      <c r="A99" s="9"/>
      <c r="B99" s="49">
        <v>22</v>
      </c>
      <c r="C99" s="50" t="s">
        <v>1324</v>
      </c>
      <c r="D99" s="50" t="s">
        <v>7</v>
      </c>
      <c r="E99" s="50" t="s">
        <v>1325</v>
      </c>
      <c r="F99" s="50" t="s">
        <v>7</v>
      </c>
      <c r="G99" s="51" t="s">
        <v>200</v>
      </c>
      <c r="H99" s="61">
        <v>1334</v>
      </c>
      <c r="I99" s="35">
        <f>ROUND(0,2)</f>
        <v>0</v>
      </c>
      <c r="J99" s="62">
        <f>ROUND(I99*H99,2)</f>
        <v>0</v>
      </c>
      <c r="K99" s="63">
        <v>0.20999999999999999</v>
      </c>
      <c r="L99" s="64">
        <f>IF(ISNUMBER(K99),ROUND(J99*(K99+1),2),0)</f>
        <v>0</v>
      </c>
      <c r="M99" s="12"/>
      <c r="N99" s="2"/>
      <c r="O99" s="2"/>
      <c r="P99" s="2"/>
      <c r="Q99" s="41">
        <f>IF(ISNUMBER(K99),IF(H99&gt;0,IF(I99&gt;0,J99,0),0),0)</f>
        <v>0</v>
      </c>
      <c r="R99" s="33">
        <f>IF(ISNUMBER(K99)=FALSE,J99,0)</f>
        <v>0</v>
      </c>
    </row>
    <row r="100">
      <c r="A100" s="9"/>
      <c r="B100" s="56" t="s">
        <v>130</v>
      </c>
      <c r="C100" s="1"/>
      <c r="D100" s="1"/>
      <c r="E100" s="57" t="s">
        <v>7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 thickBot="1">
      <c r="A101" s="9"/>
      <c r="B101" s="58" t="s">
        <v>132</v>
      </c>
      <c r="C101" s="29"/>
      <c r="D101" s="29"/>
      <c r="E101" s="59" t="s">
        <v>1422</v>
      </c>
      <c r="F101" s="29"/>
      <c r="G101" s="29"/>
      <c r="H101" s="60"/>
      <c r="I101" s="29"/>
      <c r="J101" s="60"/>
      <c r="K101" s="29"/>
      <c r="L101" s="29"/>
      <c r="M101" s="12"/>
      <c r="N101" s="2"/>
      <c r="O101" s="2"/>
      <c r="P101" s="2"/>
      <c r="Q101" s="2"/>
    </row>
    <row r="102" thickTop="1">
      <c r="A102" s="9"/>
      <c r="B102" s="49">
        <v>23</v>
      </c>
      <c r="C102" s="50" t="s">
        <v>1294</v>
      </c>
      <c r="D102" s="50" t="s">
        <v>7</v>
      </c>
      <c r="E102" s="50" t="s">
        <v>1295</v>
      </c>
      <c r="F102" s="50" t="s">
        <v>7</v>
      </c>
      <c r="G102" s="51" t="s">
        <v>200</v>
      </c>
      <c r="H102" s="61">
        <v>153</v>
      </c>
      <c r="I102" s="35">
        <f>ROUND(0,2)</f>
        <v>0</v>
      </c>
      <c r="J102" s="62">
        <f>ROUND(I102*H102,2)</f>
        <v>0</v>
      </c>
      <c r="K102" s="63">
        <v>0.20999999999999999</v>
      </c>
      <c r="L102" s="64">
        <f>IF(ISNUMBER(K102),ROUND(J102*(K102+1),2),0)</f>
        <v>0</v>
      </c>
      <c r="M102" s="12"/>
      <c r="N102" s="2"/>
      <c r="O102" s="2"/>
      <c r="P102" s="2"/>
      <c r="Q102" s="41">
        <f>IF(ISNUMBER(K102),IF(H102&gt;0,IF(I102&gt;0,J102,0),0),0)</f>
        <v>0</v>
      </c>
      <c r="R102" s="33">
        <f>IF(ISNUMBER(K102)=FALSE,J102,0)</f>
        <v>0</v>
      </c>
    </row>
    <row r="103">
      <c r="A103" s="9"/>
      <c r="B103" s="56" t="s">
        <v>130</v>
      </c>
      <c r="C103" s="1"/>
      <c r="D103" s="1"/>
      <c r="E103" s="57" t="s">
        <v>7</v>
      </c>
      <c r="F103" s="1"/>
      <c r="G103" s="1"/>
      <c r="H103" s="48"/>
      <c r="I103" s="1"/>
      <c r="J103" s="48"/>
      <c r="K103" s="1"/>
      <c r="L103" s="1"/>
      <c r="M103" s="12"/>
      <c r="N103" s="2"/>
      <c r="O103" s="2"/>
      <c r="P103" s="2"/>
      <c r="Q103" s="2"/>
    </row>
    <row r="104" thickBot="1">
      <c r="A104" s="9"/>
      <c r="B104" s="58" t="s">
        <v>132</v>
      </c>
      <c r="C104" s="29"/>
      <c r="D104" s="29"/>
      <c r="E104" s="59" t="s">
        <v>1423</v>
      </c>
      <c r="F104" s="29"/>
      <c r="G104" s="29"/>
      <c r="H104" s="60"/>
      <c r="I104" s="29"/>
      <c r="J104" s="60"/>
      <c r="K104" s="29"/>
      <c r="L104" s="29"/>
      <c r="M104" s="12"/>
      <c r="N104" s="2"/>
      <c r="O104" s="2"/>
      <c r="P104" s="2"/>
      <c r="Q104" s="2"/>
    </row>
    <row r="105" thickTop="1">
      <c r="A105" s="9"/>
      <c r="B105" s="49">
        <v>24</v>
      </c>
      <c r="C105" s="50" t="s">
        <v>1366</v>
      </c>
      <c r="D105" s="50" t="s">
        <v>7</v>
      </c>
      <c r="E105" s="50" t="s">
        <v>1367</v>
      </c>
      <c r="F105" s="50" t="s">
        <v>7</v>
      </c>
      <c r="G105" s="51" t="s">
        <v>200</v>
      </c>
      <c r="H105" s="61">
        <v>12</v>
      </c>
      <c r="I105" s="35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1">
        <f>IF(ISNUMBER(K105),IF(H105&gt;0,IF(I105&gt;0,J105,0),0),0)</f>
        <v>0</v>
      </c>
      <c r="R105" s="33">
        <f>IF(ISNUMBER(K105)=FALSE,J105,0)</f>
        <v>0</v>
      </c>
    </row>
    <row r="106">
      <c r="A106" s="9"/>
      <c r="B106" s="56" t="s">
        <v>130</v>
      </c>
      <c r="C106" s="1"/>
      <c r="D106" s="1"/>
      <c r="E106" s="57" t="s">
        <v>7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 thickBot="1">
      <c r="A107" s="9"/>
      <c r="B107" s="58" t="s">
        <v>132</v>
      </c>
      <c r="C107" s="29"/>
      <c r="D107" s="29"/>
      <c r="E107" s="59" t="s">
        <v>1424</v>
      </c>
      <c r="F107" s="29"/>
      <c r="G107" s="29"/>
      <c r="H107" s="60"/>
      <c r="I107" s="29"/>
      <c r="J107" s="60"/>
      <c r="K107" s="29"/>
      <c r="L107" s="29"/>
      <c r="M107" s="12"/>
      <c r="N107" s="2"/>
      <c r="O107" s="2"/>
      <c r="P107" s="2"/>
      <c r="Q107" s="2"/>
    </row>
    <row r="108" thickTop="1">
      <c r="A108" s="9"/>
      <c r="B108" s="49">
        <v>25</v>
      </c>
      <c r="C108" s="50" t="s">
        <v>1369</v>
      </c>
      <c r="D108" s="50" t="s">
        <v>7</v>
      </c>
      <c r="E108" s="50" t="s">
        <v>1370</v>
      </c>
      <c r="F108" s="50" t="s">
        <v>7</v>
      </c>
      <c r="G108" s="51" t="s">
        <v>200</v>
      </c>
      <c r="H108" s="61">
        <v>31</v>
      </c>
      <c r="I108" s="35">
        <f>ROUND(0,2)</f>
        <v>0</v>
      </c>
      <c r="J108" s="62">
        <f>ROUND(I108*H108,2)</f>
        <v>0</v>
      </c>
      <c r="K108" s="63">
        <v>0.20999999999999999</v>
      </c>
      <c r="L108" s="64">
        <f>IF(ISNUMBER(K108),ROUND(J108*(K108+1),2),0)</f>
        <v>0</v>
      </c>
      <c r="M108" s="12"/>
      <c r="N108" s="2"/>
      <c r="O108" s="2"/>
      <c r="P108" s="2"/>
      <c r="Q108" s="41">
        <f>IF(ISNUMBER(K108),IF(H108&gt;0,IF(I108&gt;0,J108,0),0),0)</f>
        <v>0</v>
      </c>
      <c r="R108" s="33">
        <f>IF(ISNUMBER(K108)=FALSE,J108,0)</f>
        <v>0</v>
      </c>
    </row>
    <row r="109">
      <c r="A109" s="9"/>
      <c r="B109" s="56" t="s">
        <v>130</v>
      </c>
      <c r="C109" s="1"/>
      <c r="D109" s="1"/>
      <c r="E109" s="57" t="s">
        <v>7</v>
      </c>
      <c r="F109" s="1"/>
      <c r="G109" s="1"/>
      <c r="H109" s="48"/>
      <c r="I109" s="1"/>
      <c r="J109" s="48"/>
      <c r="K109" s="1"/>
      <c r="L109" s="1"/>
      <c r="M109" s="12"/>
      <c r="N109" s="2"/>
      <c r="O109" s="2"/>
      <c r="P109" s="2"/>
      <c r="Q109" s="2"/>
    </row>
    <row r="110" thickBot="1">
      <c r="A110" s="9"/>
      <c r="B110" s="58" t="s">
        <v>132</v>
      </c>
      <c r="C110" s="29"/>
      <c r="D110" s="29"/>
      <c r="E110" s="59" t="s">
        <v>1425</v>
      </c>
      <c r="F110" s="29"/>
      <c r="G110" s="29"/>
      <c r="H110" s="60"/>
      <c r="I110" s="29"/>
      <c r="J110" s="60"/>
      <c r="K110" s="29"/>
      <c r="L110" s="29"/>
      <c r="M110" s="12"/>
      <c r="N110" s="2"/>
      <c r="O110" s="2"/>
      <c r="P110" s="2"/>
      <c r="Q110" s="2"/>
    </row>
    <row r="111" thickTop="1">
      <c r="A111" s="9"/>
      <c r="B111" s="49">
        <v>26</v>
      </c>
      <c r="C111" s="50" t="s">
        <v>1372</v>
      </c>
      <c r="D111" s="50" t="s">
        <v>7</v>
      </c>
      <c r="E111" s="50" t="s">
        <v>1373</v>
      </c>
      <c r="F111" s="50" t="s">
        <v>7</v>
      </c>
      <c r="G111" s="51" t="s">
        <v>200</v>
      </c>
      <c r="H111" s="61">
        <v>40</v>
      </c>
      <c r="I111" s="35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1">
        <f>IF(ISNUMBER(K111),IF(H111&gt;0,IF(I111&gt;0,J111,0),0),0)</f>
        <v>0</v>
      </c>
      <c r="R111" s="33">
        <f>IF(ISNUMBER(K111)=FALSE,J111,0)</f>
        <v>0</v>
      </c>
    </row>
    <row r="112">
      <c r="A112" s="9"/>
      <c r="B112" s="56" t="s">
        <v>130</v>
      </c>
      <c r="C112" s="1"/>
      <c r="D112" s="1"/>
      <c r="E112" s="57" t="s">
        <v>7</v>
      </c>
      <c r="F112" s="1"/>
      <c r="G112" s="1"/>
      <c r="H112" s="48"/>
      <c r="I112" s="1"/>
      <c r="J112" s="48"/>
      <c r="K112" s="1"/>
      <c r="L112" s="1"/>
      <c r="M112" s="12"/>
      <c r="N112" s="2"/>
      <c r="O112" s="2"/>
      <c r="P112" s="2"/>
      <c r="Q112" s="2"/>
    </row>
    <row r="113" thickBot="1">
      <c r="A113" s="9"/>
      <c r="B113" s="58" t="s">
        <v>132</v>
      </c>
      <c r="C113" s="29"/>
      <c r="D113" s="29"/>
      <c r="E113" s="59" t="s">
        <v>1374</v>
      </c>
      <c r="F113" s="29"/>
      <c r="G113" s="29"/>
      <c r="H113" s="60"/>
      <c r="I113" s="29"/>
      <c r="J113" s="60"/>
      <c r="K113" s="29"/>
      <c r="L113" s="29"/>
      <c r="M113" s="12"/>
      <c r="N113" s="2"/>
      <c r="O113" s="2"/>
      <c r="P113" s="2"/>
      <c r="Q113" s="2"/>
    </row>
    <row r="114" thickTop="1" thickBot="1" ht="25" customHeight="1">
      <c r="A114" s="9"/>
      <c r="B114" s="1"/>
      <c r="C114" s="65">
        <v>5</v>
      </c>
      <c r="D114" s="1"/>
      <c r="E114" s="66" t="s">
        <v>167</v>
      </c>
      <c r="F114" s="1"/>
      <c r="G114" s="67" t="s">
        <v>152</v>
      </c>
      <c r="H114" s="68">
        <f>J96+J99+J102+J105+J108+J111</f>
        <v>0</v>
      </c>
      <c r="I114" s="67" t="s">
        <v>153</v>
      </c>
      <c r="J114" s="69">
        <f>(L114-H114)</f>
        <v>0</v>
      </c>
      <c r="K114" s="67" t="s">
        <v>154</v>
      </c>
      <c r="L114" s="70">
        <f>L96+L99+L102+L105+L108+L111</f>
        <v>0</v>
      </c>
      <c r="M114" s="12"/>
      <c r="N114" s="2"/>
      <c r="O114" s="2"/>
      <c r="P114" s="2"/>
      <c r="Q114" s="41">
        <f>0+Q96+Q99+Q102+Q105+Q108+Q111</f>
        <v>0</v>
      </c>
      <c r="R114" s="33">
        <f>0+R96+R99+R102+R105+R108+R111</f>
        <v>0</v>
      </c>
      <c r="S114" s="71">
        <f>Q114*(1+J114)+R114</f>
        <v>0</v>
      </c>
    </row>
    <row r="115" thickTop="1" thickBot="1" ht="25" customHeight="1">
      <c r="A115" s="9"/>
      <c r="B115" s="72"/>
      <c r="C115" s="72"/>
      <c r="D115" s="72"/>
      <c r="E115" s="73"/>
      <c r="F115" s="72"/>
      <c r="G115" s="74" t="s">
        <v>155</v>
      </c>
      <c r="H115" s="75">
        <f>J96+J99+J102+J105+J108+J111</f>
        <v>0</v>
      </c>
      <c r="I115" s="74" t="s">
        <v>156</v>
      </c>
      <c r="J115" s="76">
        <f>0+J114</f>
        <v>0</v>
      </c>
      <c r="K115" s="74" t="s">
        <v>157</v>
      </c>
      <c r="L115" s="77">
        <f>L96+L99+L102+L105+L108+L111</f>
        <v>0</v>
      </c>
      <c r="M115" s="12"/>
      <c r="N115" s="2"/>
      <c r="O115" s="2"/>
      <c r="P115" s="2"/>
      <c r="Q115" s="2"/>
    </row>
    <row r="116" ht="40" customHeight="1">
      <c r="A116" s="9"/>
      <c r="B116" s="82" t="s">
        <v>336</v>
      </c>
      <c r="C116" s="1"/>
      <c r="D116" s="1"/>
      <c r="E116" s="1"/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>
      <c r="A117" s="9"/>
      <c r="B117" s="49">
        <v>27</v>
      </c>
      <c r="C117" s="50" t="s">
        <v>1426</v>
      </c>
      <c r="D117" s="50" t="s">
        <v>7</v>
      </c>
      <c r="E117" s="50" t="s">
        <v>1427</v>
      </c>
      <c r="F117" s="50" t="s">
        <v>7</v>
      </c>
      <c r="G117" s="51" t="s">
        <v>162</v>
      </c>
      <c r="H117" s="52">
        <v>4</v>
      </c>
      <c r="I117" s="24">
        <f>ROUND(0,2)</f>
        <v>0</v>
      </c>
      <c r="J117" s="53">
        <f>ROUND(I117*H117,2)</f>
        <v>0</v>
      </c>
      <c r="K117" s="54">
        <v>0.20999999999999999</v>
      </c>
      <c r="L117" s="55">
        <f>IF(ISNUMBER(K117),ROUND(J117*(K117+1),2),0)</f>
        <v>0</v>
      </c>
      <c r="M117" s="12"/>
      <c r="N117" s="2"/>
      <c r="O117" s="2"/>
      <c r="P117" s="2"/>
      <c r="Q117" s="41">
        <f>IF(ISNUMBER(K117),IF(H117&gt;0,IF(I117&gt;0,J117,0),0),0)</f>
        <v>0</v>
      </c>
      <c r="R117" s="33">
        <f>IF(ISNUMBER(K117)=FALSE,J117,0)</f>
        <v>0</v>
      </c>
    </row>
    <row r="118">
      <c r="A118" s="9"/>
      <c r="B118" s="56" t="s">
        <v>130</v>
      </c>
      <c r="C118" s="1"/>
      <c r="D118" s="1"/>
      <c r="E118" s="57" t="s">
        <v>7</v>
      </c>
      <c r="F118" s="1"/>
      <c r="G118" s="1"/>
      <c r="H118" s="48"/>
      <c r="I118" s="1"/>
      <c r="J118" s="48"/>
      <c r="K118" s="1"/>
      <c r="L118" s="1"/>
      <c r="M118" s="12"/>
      <c r="N118" s="2"/>
      <c r="O118" s="2"/>
      <c r="P118" s="2"/>
      <c r="Q118" s="2"/>
    </row>
    <row r="119" thickBot="1">
      <c r="A119" s="9"/>
      <c r="B119" s="58" t="s">
        <v>132</v>
      </c>
      <c r="C119" s="29"/>
      <c r="D119" s="29"/>
      <c r="E119" s="59" t="s">
        <v>1171</v>
      </c>
      <c r="F119" s="29"/>
      <c r="G119" s="29"/>
      <c r="H119" s="60"/>
      <c r="I119" s="29"/>
      <c r="J119" s="60"/>
      <c r="K119" s="29"/>
      <c r="L119" s="29"/>
      <c r="M119" s="12"/>
      <c r="N119" s="2"/>
      <c r="O119" s="2"/>
      <c r="P119" s="2"/>
      <c r="Q119" s="2"/>
    </row>
    <row r="120" thickTop="1" thickBot="1" ht="25" customHeight="1">
      <c r="A120" s="9"/>
      <c r="B120" s="1"/>
      <c r="C120" s="65">
        <v>8</v>
      </c>
      <c r="D120" s="1"/>
      <c r="E120" s="66" t="s">
        <v>168</v>
      </c>
      <c r="F120" s="1"/>
      <c r="G120" s="67" t="s">
        <v>152</v>
      </c>
      <c r="H120" s="68">
        <f>0+J117</f>
        <v>0</v>
      </c>
      <c r="I120" s="67" t="s">
        <v>153</v>
      </c>
      <c r="J120" s="69">
        <f>(L120-H120)</f>
        <v>0</v>
      </c>
      <c r="K120" s="67" t="s">
        <v>154</v>
      </c>
      <c r="L120" s="70">
        <f>0+L117</f>
        <v>0</v>
      </c>
      <c r="M120" s="12"/>
      <c r="N120" s="2"/>
      <c r="O120" s="2"/>
      <c r="P120" s="2"/>
      <c r="Q120" s="41">
        <f>0+Q117</f>
        <v>0</v>
      </c>
      <c r="R120" s="33">
        <f>0+R117</f>
        <v>0</v>
      </c>
      <c r="S120" s="71">
        <f>Q120*(1+J120)+R120</f>
        <v>0</v>
      </c>
    </row>
    <row r="121" thickTop="1" thickBot="1" ht="25" customHeight="1">
      <c r="A121" s="9"/>
      <c r="B121" s="72"/>
      <c r="C121" s="72"/>
      <c r="D121" s="72"/>
      <c r="E121" s="73"/>
      <c r="F121" s="72"/>
      <c r="G121" s="74" t="s">
        <v>155</v>
      </c>
      <c r="H121" s="75">
        <f>0+J117</f>
        <v>0</v>
      </c>
      <c r="I121" s="74" t="s">
        <v>156</v>
      </c>
      <c r="J121" s="76">
        <f>0+J120</f>
        <v>0</v>
      </c>
      <c r="K121" s="74" t="s">
        <v>157</v>
      </c>
      <c r="L121" s="77">
        <f>0+L117</f>
        <v>0</v>
      </c>
      <c r="M121" s="12"/>
      <c r="N121" s="2"/>
      <c r="O121" s="2"/>
      <c r="P121" s="2"/>
      <c r="Q121" s="2"/>
    </row>
    <row r="122" ht="40" customHeight="1">
      <c r="A122" s="9"/>
      <c r="B122" s="82" t="s">
        <v>346</v>
      </c>
      <c r="C122" s="1"/>
      <c r="D122" s="1"/>
      <c r="E122" s="1"/>
      <c r="F122" s="1"/>
      <c r="G122" s="1"/>
      <c r="H122" s="48"/>
      <c r="I122" s="1"/>
      <c r="J122" s="48"/>
      <c r="K122" s="1"/>
      <c r="L122" s="1"/>
      <c r="M122" s="12"/>
      <c r="N122" s="2"/>
      <c r="O122" s="2"/>
      <c r="P122" s="2"/>
      <c r="Q122" s="2"/>
    </row>
    <row r="123">
      <c r="A123" s="9"/>
      <c r="B123" s="49">
        <v>28</v>
      </c>
      <c r="C123" s="50" t="s">
        <v>1331</v>
      </c>
      <c r="D123" s="50" t="s">
        <v>7</v>
      </c>
      <c r="E123" s="50" t="s">
        <v>1332</v>
      </c>
      <c r="F123" s="50" t="s">
        <v>7</v>
      </c>
      <c r="G123" s="51" t="s">
        <v>227</v>
      </c>
      <c r="H123" s="52">
        <v>185.5</v>
      </c>
      <c r="I123" s="24">
        <f>ROUND(0,2)</f>
        <v>0</v>
      </c>
      <c r="J123" s="53">
        <f>ROUND(I123*H123,2)</f>
        <v>0</v>
      </c>
      <c r="K123" s="54">
        <v>0.20999999999999999</v>
      </c>
      <c r="L123" s="55">
        <f>IF(ISNUMBER(K123),ROUND(J123*(K123+1),2),0)</f>
        <v>0</v>
      </c>
      <c r="M123" s="12"/>
      <c r="N123" s="2"/>
      <c r="O123" s="2"/>
      <c r="P123" s="2"/>
      <c r="Q123" s="41">
        <f>IF(ISNUMBER(K123),IF(H123&gt;0,IF(I123&gt;0,J123,0),0),0)</f>
        <v>0</v>
      </c>
      <c r="R123" s="33">
        <f>IF(ISNUMBER(K123)=FALSE,J123,0)</f>
        <v>0</v>
      </c>
    </row>
    <row r="124">
      <c r="A124" s="9"/>
      <c r="B124" s="56" t="s">
        <v>130</v>
      </c>
      <c r="C124" s="1"/>
      <c r="D124" s="1"/>
      <c r="E124" s="57" t="s">
        <v>7</v>
      </c>
      <c r="F124" s="1"/>
      <c r="G124" s="1"/>
      <c r="H124" s="48"/>
      <c r="I124" s="1"/>
      <c r="J124" s="48"/>
      <c r="K124" s="1"/>
      <c r="L124" s="1"/>
      <c r="M124" s="12"/>
      <c r="N124" s="2"/>
      <c r="O124" s="2"/>
      <c r="P124" s="2"/>
      <c r="Q124" s="2"/>
    </row>
    <row r="125" thickBot="1">
      <c r="A125" s="9"/>
      <c r="B125" s="58" t="s">
        <v>132</v>
      </c>
      <c r="C125" s="29"/>
      <c r="D125" s="29"/>
      <c r="E125" s="59" t="s">
        <v>1428</v>
      </c>
      <c r="F125" s="29"/>
      <c r="G125" s="29"/>
      <c r="H125" s="60"/>
      <c r="I125" s="29"/>
      <c r="J125" s="60"/>
      <c r="K125" s="29"/>
      <c r="L125" s="29"/>
      <c r="M125" s="12"/>
      <c r="N125" s="2"/>
      <c r="O125" s="2"/>
      <c r="P125" s="2"/>
      <c r="Q125" s="2"/>
    </row>
    <row r="126" thickTop="1">
      <c r="A126" s="9"/>
      <c r="B126" s="49">
        <v>29</v>
      </c>
      <c r="C126" s="50" t="s">
        <v>1380</v>
      </c>
      <c r="D126" s="50" t="s">
        <v>7</v>
      </c>
      <c r="E126" s="50" t="s">
        <v>1381</v>
      </c>
      <c r="F126" s="50" t="s">
        <v>7</v>
      </c>
      <c r="G126" s="51" t="s">
        <v>227</v>
      </c>
      <c r="H126" s="61">
        <v>61.5</v>
      </c>
      <c r="I126" s="35">
        <f>ROUND(0,2)</f>
        <v>0</v>
      </c>
      <c r="J126" s="62">
        <f>ROUND(I126*H126,2)</f>
        <v>0</v>
      </c>
      <c r="K126" s="63">
        <v>0.20999999999999999</v>
      </c>
      <c r="L126" s="64">
        <f>IF(ISNUMBER(K126),ROUND(J126*(K126+1),2),0)</f>
        <v>0</v>
      </c>
      <c r="M126" s="12"/>
      <c r="N126" s="2"/>
      <c r="O126" s="2"/>
      <c r="P126" s="2"/>
      <c r="Q126" s="41">
        <f>IF(ISNUMBER(K126),IF(H126&gt;0,IF(I126&gt;0,J126,0),0),0)</f>
        <v>0</v>
      </c>
      <c r="R126" s="33">
        <f>IF(ISNUMBER(K126)=FALSE,J126,0)</f>
        <v>0</v>
      </c>
    </row>
    <row r="127">
      <c r="A127" s="9"/>
      <c r="B127" s="56" t="s">
        <v>130</v>
      </c>
      <c r="C127" s="1"/>
      <c r="D127" s="1"/>
      <c r="E127" s="57" t="s">
        <v>7</v>
      </c>
      <c r="F127" s="1"/>
      <c r="G127" s="1"/>
      <c r="H127" s="48"/>
      <c r="I127" s="1"/>
      <c r="J127" s="48"/>
      <c r="K127" s="1"/>
      <c r="L127" s="1"/>
      <c r="M127" s="12"/>
      <c r="N127" s="2"/>
      <c r="O127" s="2"/>
      <c r="P127" s="2"/>
      <c r="Q127" s="2"/>
    </row>
    <row r="128" thickBot="1">
      <c r="A128" s="9"/>
      <c r="B128" s="58" t="s">
        <v>132</v>
      </c>
      <c r="C128" s="29"/>
      <c r="D128" s="29"/>
      <c r="E128" s="59" t="s">
        <v>1429</v>
      </c>
      <c r="F128" s="29"/>
      <c r="G128" s="29"/>
      <c r="H128" s="60"/>
      <c r="I128" s="29"/>
      <c r="J128" s="60"/>
      <c r="K128" s="29"/>
      <c r="L128" s="29"/>
      <c r="M128" s="12"/>
      <c r="N128" s="2"/>
      <c r="O128" s="2"/>
      <c r="P128" s="2"/>
      <c r="Q128" s="2"/>
    </row>
    <row r="129" thickTop="1">
      <c r="A129" s="9"/>
      <c r="B129" s="49">
        <v>30</v>
      </c>
      <c r="C129" s="50" t="s">
        <v>354</v>
      </c>
      <c r="D129" s="50" t="s">
        <v>7</v>
      </c>
      <c r="E129" s="50" t="s">
        <v>355</v>
      </c>
      <c r="F129" s="50" t="s">
        <v>7</v>
      </c>
      <c r="G129" s="51" t="s">
        <v>227</v>
      </c>
      <c r="H129" s="61">
        <v>16</v>
      </c>
      <c r="I129" s="35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1">
        <f>IF(ISNUMBER(K129),IF(H129&gt;0,IF(I129&gt;0,J129,0),0),0)</f>
        <v>0</v>
      </c>
      <c r="R129" s="33">
        <f>IF(ISNUMBER(K129)=FALSE,J129,0)</f>
        <v>0</v>
      </c>
    </row>
    <row r="130">
      <c r="A130" s="9"/>
      <c r="B130" s="56" t="s">
        <v>130</v>
      </c>
      <c r="C130" s="1"/>
      <c r="D130" s="1"/>
      <c r="E130" s="57" t="s">
        <v>7</v>
      </c>
      <c r="F130" s="1"/>
      <c r="G130" s="1"/>
      <c r="H130" s="48"/>
      <c r="I130" s="1"/>
      <c r="J130" s="48"/>
      <c r="K130" s="1"/>
      <c r="L130" s="1"/>
      <c r="M130" s="12"/>
      <c r="N130" s="2"/>
      <c r="O130" s="2"/>
      <c r="P130" s="2"/>
      <c r="Q130" s="2"/>
    </row>
    <row r="131" thickBot="1">
      <c r="A131" s="9"/>
      <c r="B131" s="58" t="s">
        <v>132</v>
      </c>
      <c r="C131" s="29"/>
      <c r="D131" s="29"/>
      <c r="E131" s="59" t="s">
        <v>479</v>
      </c>
      <c r="F131" s="29"/>
      <c r="G131" s="29"/>
      <c r="H131" s="60"/>
      <c r="I131" s="29"/>
      <c r="J131" s="60"/>
      <c r="K131" s="29"/>
      <c r="L131" s="29"/>
      <c r="M131" s="12"/>
      <c r="N131" s="2"/>
      <c r="O131" s="2"/>
      <c r="P131" s="2"/>
      <c r="Q131" s="2"/>
    </row>
    <row r="132" thickTop="1">
      <c r="A132" s="9"/>
      <c r="B132" s="49">
        <v>31</v>
      </c>
      <c r="C132" s="50" t="s">
        <v>354</v>
      </c>
      <c r="D132" s="50" t="s">
        <v>179</v>
      </c>
      <c r="E132" s="50" t="s">
        <v>355</v>
      </c>
      <c r="F132" s="50" t="s">
        <v>7</v>
      </c>
      <c r="G132" s="51" t="s">
        <v>227</v>
      </c>
      <c r="H132" s="61">
        <v>21.5</v>
      </c>
      <c r="I132" s="35">
        <f>ROUND(0,2)</f>
        <v>0</v>
      </c>
      <c r="J132" s="62">
        <f>ROUND(I132*H132,2)</f>
        <v>0</v>
      </c>
      <c r="K132" s="63">
        <v>0.20999999999999999</v>
      </c>
      <c r="L132" s="64">
        <f>IF(ISNUMBER(K132),ROUND(J132*(K132+1),2),0)</f>
        <v>0</v>
      </c>
      <c r="M132" s="12"/>
      <c r="N132" s="2"/>
      <c r="O132" s="2"/>
      <c r="P132" s="2"/>
      <c r="Q132" s="41">
        <f>IF(ISNUMBER(K132),IF(H132&gt;0,IF(I132&gt;0,J132,0),0),0)</f>
        <v>0</v>
      </c>
      <c r="R132" s="33">
        <f>IF(ISNUMBER(K132)=FALSE,J132,0)</f>
        <v>0</v>
      </c>
    </row>
    <row r="133">
      <c r="A133" s="9"/>
      <c r="B133" s="56" t="s">
        <v>130</v>
      </c>
      <c r="C133" s="1"/>
      <c r="D133" s="1"/>
      <c r="E133" s="57" t="s">
        <v>358</v>
      </c>
      <c r="F133" s="1"/>
      <c r="G133" s="1"/>
      <c r="H133" s="48"/>
      <c r="I133" s="1"/>
      <c r="J133" s="48"/>
      <c r="K133" s="1"/>
      <c r="L133" s="1"/>
      <c r="M133" s="12"/>
      <c r="N133" s="2"/>
      <c r="O133" s="2"/>
      <c r="P133" s="2"/>
      <c r="Q133" s="2"/>
    </row>
    <row r="134" thickBot="1">
      <c r="A134" s="9"/>
      <c r="B134" s="58" t="s">
        <v>132</v>
      </c>
      <c r="C134" s="29"/>
      <c r="D134" s="29"/>
      <c r="E134" s="59" t="s">
        <v>1430</v>
      </c>
      <c r="F134" s="29"/>
      <c r="G134" s="29"/>
      <c r="H134" s="60"/>
      <c r="I134" s="29"/>
      <c r="J134" s="60"/>
      <c r="K134" s="29"/>
      <c r="L134" s="29"/>
      <c r="M134" s="12"/>
      <c r="N134" s="2"/>
      <c r="O134" s="2"/>
      <c r="P134" s="2"/>
      <c r="Q134" s="2"/>
    </row>
    <row r="135" thickTop="1">
      <c r="A135" s="9"/>
      <c r="B135" s="49">
        <v>32</v>
      </c>
      <c r="C135" s="50" t="s">
        <v>1431</v>
      </c>
      <c r="D135" s="50" t="s">
        <v>7</v>
      </c>
      <c r="E135" s="50" t="s">
        <v>1432</v>
      </c>
      <c r="F135" s="50" t="s">
        <v>7</v>
      </c>
      <c r="G135" s="51" t="s">
        <v>162</v>
      </c>
      <c r="H135" s="61">
        <v>1</v>
      </c>
      <c r="I135" s="35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1">
        <f>IF(ISNUMBER(K135),IF(H135&gt;0,IF(I135&gt;0,J135,0),0),0)</f>
        <v>0</v>
      </c>
      <c r="R135" s="33">
        <f>IF(ISNUMBER(K135)=FALSE,J135,0)</f>
        <v>0</v>
      </c>
    </row>
    <row r="136">
      <c r="A136" s="9"/>
      <c r="B136" s="56" t="s">
        <v>130</v>
      </c>
      <c r="C136" s="1"/>
      <c r="D136" s="1"/>
      <c r="E136" s="57" t="s">
        <v>1433</v>
      </c>
      <c r="F136" s="1"/>
      <c r="G136" s="1"/>
      <c r="H136" s="48"/>
      <c r="I136" s="1"/>
      <c r="J136" s="48"/>
      <c r="K136" s="1"/>
      <c r="L136" s="1"/>
      <c r="M136" s="12"/>
      <c r="N136" s="2"/>
      <c r="O136" s="2"/>
      <c r="P136" s="2"/>
      <c r="Q136" s="2"/>
    </row>
    <row r="137" thickBot="1">
      <c r="A137" s="9"/>
      <c r="B137" s="58" t="s">
        <v>132</v>
      </c>
      <c r="C137" s="29"/>
      <c r="D137" s="29"/>
      <c r="E137" s="59" t="s">
        <v>1038</v>
      </c>
      <c r="F137" s="29"/>
      <c r="G137" s="29"/>
      <c r="H137" s="60"/>
      <c r="I137" s="29"/>
      <c r="J137" s="60"/>
      <c r="K137" s="29"/>
      <c r="L137" s="29"/>
      <c r="M137" s="12"/>
      <c r="N137" s="2"/>
      <c r="O137" s="2"/>
      <c r="P137" s="2"/>
      <c r="Q137" s="2"/>
    </row>
    <row r="138" thickTop="1" thickBot="1" ht="25" customHeight="1">
      <c r="A138" s="9"/>
      <c r="B138" s="1"/>
      <c r="C138" s="65">
        <v>9</v>
      </c>
      <c r="D138" s="1"/>
      <c r="E138" s="66" t="s">
        <v>169</v>
      </c>
      <c r="F138" s="1"/>
      <c r="G138" s="67" t="s">
        <v>152</v>
      </c>
      <c r="H138" s="68">
        <f>J123+J126+J129+J132+J135</f>
        <v>0</v>
      </c>
      <c r="I138" s="67" t="s">
        <v>153</v>
      </c>
      <c r="J138" s="69">
        <f>(L138-H138)</f>
        <v>0</v>
      </c>
      <c r="K138" s="67" t="s">
        <v>154</v>
      </c>
      <c r="L138" s="70">
        <f>L123+L126+L129+L132+L135</f>
        <v>0</v>
      </c>
      <c r="M138" s="12"/>
      <c r="N138" s="2"/>
      <c r="O138" s="2"/>
      <c r="P138" s="2"/>
      <c r="Q138" s="41">
        <f>0+Q123+Q126+Q129+Q132+Q135</f>
        <v>0</v>
      </c>
      <c r="R138" s="33">
        <f>0+R123+R126+R129+R132+R135</f>
        <v>0</v>
      </c>
      <c r="S138" s="71">
        <f>Q138*(1+J138)+R138</f>
        <v>0</v>
      </c>
    </row>
    <row r="139" thickTop="1" thickBot="1" ht="25" customHeight="1">
      <c r="A139" s="9"/>
      <c r="B139" s="72"/>
      <c r="C139" s="72"/>
      <c r="D139" s="72"/>
      <c r="E139" s="73"/>
      <c r="F139" s="72"/>
      <c r="G139" s="74" t="s">
        <v>155</v>
      </c>
      <c r="H139" s="75">
        <f>J123+J126+J129+J132+J135</f>
        <v>0</v>
      </c>
      <c r="I139" s="74" t="s">
        <v>156</v>
      </c>
      <c r="J139" s="76">
        <f>0+J138</f>
        <v>0</v>
      </c>
      <c r="K139" s="74" t="s">
        <v>157</v>
      </c>
      <c r="L139" s="77">
        <f>L123+L126+L129+L132+L135</f>
        <v>0</v>
      </c>
      <c r="M139" s="12"/>
      <c r="N139" s="2"/>
      <c r="O139" s="2"/>
      <c r="P139" s="2"/>
      <c r="Q139" s="2"/>
    </row>
    <row r="140">
      <c r="A140" s="13"/>
      <c r="B140" s="4"/>
      <c r="C140" s="4"/>
      <c r="D140" s="4"/>
      <c r="E140" s="4"/>
      <c r="F140" s="4"/>
      <c r="G140" s="4"/>
      <c r="H140" s="78"/>
      <c r="I140" s="4"/>
      <c r="J140" s="78"/>
      <c r="K140" s="4"/>
      <c r="L140" s="4"/>
      <c r="M140" s="14"/>
      <c r="N140" s="2"/>
      <c r="O140" s="2"/>
      <c r="P140" s="2"/>
      <c r="Q140" s="2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2"/>
      <c r="O141" s="2"/>
      <c r="P141" s="2"/>
      <c r="Q141" s="2"/>
    </row>
  </sheetData>
  <mergeCells count="87">
    <mergeCell ref="B40:D40"/>
    <mergeCell ref="B41:D41"/>
    <mergeCell ref="B43:D43"/>
    <mergeCell ref="B44:D44"/>
    <mergeCell ref="B47:L47"/>
    <mergeCell ref="B49:D49"/>
    <mergeCell ref="B50:D50"/>
    <mergeCell ref="B52:D52"/>
    <mergeCell ref="B53:D53"/>
    <mergeCell ref="B55:D55"/>
    <mergeCell ref="B56:D56"/>
    <mergeCell ref="B58:D58"/>
    <mergeCell ref="B59:D59"/>
    <mergeCell ref="B61:D61"/>
    <mergeCell ref="B62:D62"/>
    <mergeCell ref="B64:D64"/>
    <mergeCell ref="B65:D65"/>
    <mergeCell ref="B67:D67"/>
    <mergeCell ref="B68:D68"/>
    <mergeCell ref="B70:D70"/>
    <mergeCell ref="B71:D71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4:D34"/>
    <mergeCell ref="B35:D35"/>
    <mergeCell ref="B37:D37"/>
    <mergeCell ref="B38:D38"/>
    <mergeCell ref="B21:D21"/>
    <mergeCell ref="B22:D22"/>
    <mergeCell ref="B23:D23"/>
    <mergeCell ref="B24:D24"/>
    <mergeCell ref="B73:D73"/>
    <mergeCell ref="B74:D74"/>
    <mergeCell ref="B76:D76"/>
    <mergeCell ref="B77:D77"/>
    <mergeCell ref="B79:D79"/>
    <mergeCell ref="B80:D80"/>
    <mergeCell ref="B82:D82"/>
    <mergeCell ref="B83:D83"/>
    <mergeCell ref="B85:D85"/>
    <mergeCell ref="B86:D86"/>
    <mergeCell ref="B88:D88"/>
    <mergeCell ref="B89:D89"/>
    <mergeCell ref="B91:D91"/>
    <mergeCell ref="B92:D92"/>
    <mergeCell ref="B95:L95"/>
    <mergeCell ref="B97:D97"/>
    <mergeCell ref="B98:D98"/>
    <mergeCell ref="B100:D100"/>
    <mergeCell ref="B101:D101"/>
    <mergeCell ref="B103:D103"/>
    <mergeCell ref="B104:D104"/>
    <mergeCell ref="B106:D106"/>
    <mergeCell ref="B107:D107"/>
    <mergeCell ref="B109:D109"/>
    <mergeCell ref="B110:D110"/>
    <mergeCell ref="B112:D112"/>
    <mergeCell ref="B113:D113"/>
    <mergeCell ref="B116:L116"/>
    <mergeCell ref="B118:D118"/>
    <mergeCell ref="B119:D119"/>
    <mergeCell ref="B124:D124"/>
    <mergeCell ref="B125:D125"/>
    <mergeCell ref="B127:D127"/>
    <mergeCell ref="B128:D128"/>
    <mergeCell ref="B130:D130"/>
    <mergeCell ref="B131:D131"/>
    <mergeCell ref="B133:D133"/>
    <mergeCell ref="B134:D134"/>
    <mergeCell ref="B136:D136"/>
    <mergeCell ref="B137:D137"/>
    <mergeCell ref="B122:L122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H51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158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L51</f>
        <v>0</v>
      </c>
      <c r="K11" s="1"/>
      <c r="L11" s="1"/>
      <c r="M11" s="12"/>
      <c r="N11" s="2"/>
      <c r="O11" s="2"/>
      <c r="P11" s="2"/>
      <c r="Q11" s="41">
        <f>IF(SUM(K20)&gt;0,ROUND(SUM(S20)/SUM(K20)-1,8),0)</f>
        <v>0</v>
      </c>
      <c r="R11" s="33">
        <f>AVERAGE(J50)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H51</f>
        <v>0</v>
      </c>
      <c r="L20" s="46">
        <f>L51</f>
        <v>0</v>
      </c>
      <c r="M20" s="12"/>
      <c r="N20" s="2"/>
      <c r="O20" s="2"/>
      <c r="P20" s="2"/>
      <c r="Q20" s="2"/>
      <c r="S20" s="33">
        <f>S50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6" t="s">
        <v>118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2" t="s">
        <v>119</v>
      </c>
      <c r="C24" s="42" t="s">
        <v>115</v>
      </c>
      <c r="D24" s="42" t="s">
        <v>120</v>
      </c>
      <c r="E24" s="42" t="s">
        <v>116</v>
      </c>
      <c r="F24" s="42" t="s">
        <v>121</v>
      </c>
      <c r="G24" s="43" t="s">
        <v>122</v>
      </c>
      <c r="H24" s="22" t="s">
        <v>123</v>
      </c>
      <c r="I24" s="22" t="s">
        <v>124</v>
      </c>
      <c r="J24" s="22" t="s">
        <v>17</v>
      </c>
      <c r="K24" s="43" t="s">
        <v>125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7" t="s">
        <v>126</v>
      </c>
      <c r="C25" s="1"/>
      <c r="D25" s="1"/>
      <c r="E25" s="1"/>
      <c r="F25" s="1"/>
      <c r="G25" s="1"/>
      <c r="H25" s="48"/>
      <c r="I25" s="1"/>
      <c r="J25" s="48"/>
      <c r="K25" s="1"/>
      <c r="L25" s="1"/>
      <c r="M25" s="12"/>
      <c r="N25" s="2"/>
      <c r="O25" s="2"/>
      <c r="P25" s="2"/>
      <c r="Q25" s="2"/>
    </row>
    <row r="26">
      <c r="A26" s="9"/>
      <c r="B26" s="49">
        <v>1</v>
      </c>
      <c r="C26" s="50" t="s">
        <v>127</v>
      </c>
      <c r="D26" s="50" t="s">
        <v>7</v>
      </c>
      <c r="E26" s="50" t="s">
        <v>128</v>
      </c>
      <c r="F26" s="50" t="s">
        <v>7</v>
      </c>
      <c r="G26" s="51" t="s">
        <v>129</v>
      </c>
      <c r="H26" s="52">
        <v>1</v>
      </c>
      <c r="I26" s="24">
        <f>ROUND(0,2)</f>
        <v>0</v>
      </c>
      <c r="J26" s="53">
        <f>ROUND(I26*H26,2)</f>
        <v>0</v>
      </c>
      <c r="K26" s="54">
        <v>0.20999999999999999</v>
      </c>
      <c r="L26" s="55">
        <f>IF(ISNUMBER(K26),ROUND(J26*(K26+1),2),0)</f>
        <v>0</v>
      </c>
      <c r="M26" s="12"/>
      <c r="N26" s="2"/>
      <c r="O26" s="2"/>
      <c r="P26" s="2"/>
      <c r="Q26" s="41">
        <f>IF(ISNUMBER(K26),IF(H26&gt;0,IF(I26&gt;0,J26,0),0),0)</f>
        <v>0</v>
      </c>
      <c r="R26" s="33">
        <f>IF(ISNUMBER(K26)=FALSE,J26,0)</f>
        <v>0</v>
      </c>
    </row>
    <row r="27">
      <c r="A27" s="9"/>
      <c r="B27" s="56" t="s">
        <v>130</v>
      </c>
      <c r="C27" s="1"/>
      <c r="D27" s="1"/>
      <c r="E27" s="57" t="s">
        <v>159</v>
      </c>
      <c r="F27" s="1"/>
      <c r="G27" s="1"/>
      <c r="H27" s="48"/>
      <c r="I27" s="1"/>
      <c r="J27" s="48"/>
      <c r="K27" s="1"/>
      <c r="L27" s="1"/>
      <c r="M27" s="12"/>
      <c r="N27" s="2"/>
      <c r="O27" s="2"/>
      <c r="P27" s="2"/>
      <c r="Q27" s="2"/>
    </row>
    <row r="28" thickBot="1">
      <c r="A28" s="9"/>
      <c r="B28" s="58" t="s">
        <v>132</v>
      </c>
      <c r="C28" s="29"/>
      <c r="D28" s="29"/>
      <c r="E28" s="59" t="s">
        <v>133</v>
      </c>
      <c r="F28" s="29"/>
      <c r="G28" s="29"/>
      <c r="H28" s="60"/>
      <c r="I28" s="29"/>
      <c r="J28" s="60"/>
      <c r="K28" s="29"/>
      <c r="L28" s="29"/>
      <c r="M28" s="12"/>
      <c r="N28" s="2"/>
      <c r="O28" s="2"/>
      <c r="P28" s="2"/>
      <c r="Q28" s="2"/>
    </row>
    <row r="29" thickTop="1">
      <c r="A29" s="9"/>
      <c r="B29" s="49">
        <v>2</v>
      </c>
      <c r="C29" s="50" t="s">
        <v>134</v>
      </c>
      <c r="D29" s="50" t="s">
        <v>7</v>
      </c>
      <c r="E29" s="50" t="s">
        <v>135</v>
      </c>
      <c r="F29" s="50" t="s">
        <v>7</v>
      </c>
      <c r="G29" s="51" t="s">
        <v>129</v>
      </c>
      <c r="H29" s="61">
        <v>1</v>
      </c>
      <c r="I29" s="35">
        <f>ROUND(0,2)</f>
        <v>0</v>
      </c>
      <c r="J29" s="62">
        <f>ROUND(I29*H29,2)</f>
        <v>0</v>
      </c>
      <c r="K29" s="63">
        <v>0.20999999999999999</v>
      </c>
      <c r="L29" s="64">
        <f>IF(ISNUMBER(K29),ROUND(J29*(K29+1),2),0)</f>
        <v>0</v>
      </c>
      <c r="M29" s="12"/>
      <c r="N29" s="2"/>
      <c r="O29" s="2"/>
      <c r="P29" s="2"/>
      <c r="Q29" s="41">
        <f>IF(ISNUMBER(K29),IF(H29&gt;0,IF(I29&gt;0,J29,0),0),0)</f>
        <v>0</v>
      </c>
      <c r="R29" s="33">
        <f>IF(ISNUMBER(K29)=FALSE,J29,0)</f>
        <v>0</v>
      </c>
    </row>
    <row r="30">
      <c r="A30" s="9"/>
      <c r="B30" s="56" t="s">
        <v>130</v>
      </c>
      <c r="C30" s="1"/>
      <c r="D30" s="1"/>
      <c r="E30" s="57" t="s">
        <v>136</v>
      </c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 thickBot="1">
      <c r="A31" s="9"/>
      <c r="B31" s="58" t="s">
        <v>132</v>
      </c>
      <c r="C31" s="29"/>
      <c r="D31" s="29"/>
      <c r="E31" s="59" t="s">
        <v>133</v>
      </c>
      <c r="F31" s="29"/>
      <c r="G31" s="29"/>
      <c r="H31" s="60"/>
      <c r="I31" s="29"/>
      <c r="J31" s="60"/>
      <c r="K31" s="29"/>
      <c r="L31" s="29"/>
      <c r="M31" s="12"/>
      <c r="N31" s="2"/>
      <c r="O31" s="2"/>
      <c r="P31" s="2"/>
      <c r="Q31" s="2"/>
    </row>
    <row r="32" thickTop="1">
      <c r="A32" s="9"/>
      <c r="B32" s="49">
        <v>3</v>
      </c>
      <c r="C32" s="50" t="s">
        <v>137</v>
      </c>
      <c r="D32" s="50" t="s">
        <v>7</v>
      </c>
      <c r="E32" s="50" t="s">
        <v>138</v>
      </c>
      <c r="F32" s="50" t="s">
        <v>7</v>
      </c>
      <c r="G32" s="51" t="s">
        <v>129</v>
      </c>
      <c r="H32" s="61">
        <v>1</v>
      </c>
      <c r="I32" s="35">
        <f>ROUND(0,2)</f>
        <v>0</v>
      </c>
      <c r="J32" s="62">
        <f>ROUND(I32*H32,2)</f>
        <v>0</v>
      </c>
      <c r="K32" s="63">
        <v>0.20999999999999999</v>
      </c>
      <c r="L32" s="64">
        <f>IF(ISNUMBER(K32),ROUND(J32*(K32+1),2),0)</f>
        <v>0</v>
      </c>
      <c r="M32" s="12"/>
      <c r="N32" s="2"/>
      <c r="O32" s="2"/>
      <c r="P32" s="2"/>
      <c r="Q32" s="41">
        <f>IF(ISNUMBER(K32),IF(H32&gt;0,IF(I32&gt;0,J32,0),0),0)</f>
        <v>0</v>
      </c>
      <c r="R32" s="33">
        <f>IF(ISNUMBER(K32)=FALSE,J32,0)</f>
        <v>0</v>
      </c>
    </row>
    <row r="33">
      <c r="A33" s="9"/>
      <c r="B33" s="56" t="s">
        <v>130</v>
      </c>
      <c r="C33" s="1"/>
      <c r="D33" s="1"/>
      <c r="E33" s="57" t="s">
        <v>139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 thickBot="1">
      <c r="A34" s="9"/>
      <c r="B34" s="58" t="s">
        <v>132</v>
      </c>
      <c r="C34" s="29"/>
      <c r="D34" s="29"/>
      <c r="E34" s="59" t="s">
        <v>133</v>
      </c>
      <c r="F34" s="29"/>
      <c r="G34" s="29"/>
      <c r="H34" s="60"/>
      <c r="I34" s="29"/>
      <c r="J34" s="60"/>
      <c r="K34" s="29"/>
      <c r="L34" s="29"/>
      <c r="M34" s="12"/>
      <c r="N34" s="2"/>
      <c r="O34" s="2"/>
      <c r="P34" s="2"/>
      <c r="Q34" s="2"/>
    </row>
    <row r="35" thickTop="1">
      <c r="A35" s="9"/>
      <c r="B35" s="49">
        <v>4</v>
      </c>
      <c r="C35" s="50" t="s">
        <v>140</v>
      </c>
      <c r="D35" s="50" t="s">
        <v>7</v>
      </c>
      <c r="E35" s="50" t="s">
        <v>141</v>
      </c>
      <c r="F35" s="50" t="s">
        <v>7</v>
      </c>
      <c r="G35" s="51" t="s">
        <v>129</v>
      </c>
      <c r="H35" s="61">
        <v>1</v>
      </c>
      <c r="I35" s="35">
        <f>ROUND(0,2)</f>
        <v>0</v>
      </c>
      <c r="J35" s="62">
        <f>ROUND(I35*H35,2)</f>
        <v>0</v>
      </c>
      <c r="K35" s="63">
        <v>0.20999999999999999</v>
      </c>
      <c r="L35" s="64">
        <f>IF(ISNUMBER(K35),ROUND(J35*(K35+1),2),0)</f>
        <v>0</v>
      </c>
      <c r="M35" s="12"/>
      <c r="N35" s="2"/>
      <c r="O35" s="2"/>
      <c r="P35" s="2"/>
      <c r="Q35" s="41">
        <f>IF(ISNUMBER(K35),IF(H35&gt;0,IF(I35&gt;0,J35,0),0),0)</f>
        <v>0</v>
      </c>
      <c r="R35" s="33">
        <f>IF(ISNUMBER(K35)=FALSE,J35,0)</f>
        <v>0</v>
      </c>
    </row>
    <row r="36">
      <c r="A36" s="9"/>
      <c r="B36" s="56" t="s">
        <v>130</v>
      </c>
      <c r="C36" s="1"/>
      <c r="D36" s="1"/>
      <c r="E36" s="57" t="s">
        <v>142</v>
      </c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 thickBot="1">
      <c r="A37" s="9"/>
      <c r="B37" s="58" t="s">
        <v>132</v>
      </c>
      <c r="C37" s="29"/>
      <c r="D37" s="29"/>
      <c r="E37" s="59" t="s">
        <v>133</v>
      </c>
      <c r="F37" s="29"/>
      <c r="G37" s="29"/>
      <c r="H37" s="60"/>
      <c r="I37" s="29"/>
      <c r="J37" s="60"/>
      <c r="K37" s="29"/>
      <c r="L37" s="29"/>
      <c r="M37" s="12"/>
      <c r="N37" s="2"/>
      <c r="O37" s="2"/>
      <c r="P37" s="2"/>
      <c r="Q37" s="2"/>
    </row>
    <row r="38" thickTop="1">
      <c r="A38" s="9"/>
      <c r="B38" s="49">
        <v>5</v>
      </c>
      <c r="C38" s="50" t="s">
        <v>143</v>
      </c>
      <c r="D38" s="50" t="s">
        <v>7</v>
      </c>
      <c r="E38" s="50" t="s">
        <v>144</v>
      </c>
      <c r="F38" s="50" t="s">
        <v>7</v>
      </c>
      <c r="G38" s="51" t="s">
        <v>129</v>
      </c>
      <c r="H38" s="61">
        <v>1</v>
      </c>
      <c r="I38" s="35">
        <f>ROUND(0,2)</f>
        <v>0</v>
      </c>
      <c r="J38" s="62">
        <f>ROUND(I38*H38,2)</f>
        <v>0</v>
      </c>
      <c r="K38" s="63">
        <v>0.20999999999999999</v>
      </c>
      <c r="L38" s="64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3">
        <f>IF(ISNUMBER(K38)=FALSE,J38,0)</f>
        <v>0</v>
      </c>
    </row>
    <row r="39">
      <c r="A39" s="9"/>
      <c r="B39" s="56" t="s">
        <v>130</v>
      </c>
      <c r="C39" s="1"/>
      <c r="D39" s="1"/>
      <c r="E39" s="57" t="s">
        <v>145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 thickBot="1">
      <c r="A40" s="9"/>
      <c r="B40" s="58" t="s">
        <v>132</v>
      </c>
      <c r="C40" s="29"/>
      <c r="D40" s="29"/>
      <c r="E40" s="59" t="s">
        <v>133</v>
      </c>
      <c r="F40" s="29"/>
      <c r="G40" s="29"/>
      <c r="H40" s="60"/>
      <c r="I40" s="29"/>
      <c r="J40" s="60"/>
      <c r="K40" s="29"/>
      <c r="L40" s="29"/>
      <c r="M40" s="12"/>
      <c r="N40" s="2"/>
      <c r="O40" s="2"/>
      <c r="P40" s="2"/>
      <c r="Q40" s="2"/>
    </row>
    <row r="41" thickTop="1">
      <c r="A41" s="9"/>
      <c r="B41" s="49">
        <v>6</v>
      </c>
      <c r="C41" s="50" t="s">
        <v>146</v>
      </c>
      <c r="D41" s="50" t="s">
        <v>7</v>
      </c>
      <c r="E41" s="50" t="s">
        <v>147</v>
      </c>
      <c r="F41" s="50" t="s">
        <v>7</v>
      </c>
      <c r="G41" s="51" t="s">
        <v>129</v>
      </c>
      <c r="H41" s="61">
        <v>1</v>
      </c>
      <c r="I41" s="35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3">
        <f>IF(ISNUMBER(K41)=FALSE,J41,0)</f>
        <v>0</v>
      </c>
    </row>
    <row r="42">
      <c r="A42" s="9"/>
      <c r="B42" s="56" t="s">
        <v>130</v>
      </c>
      <c r="C42" s="1"/>
      <c r="D42" s="1"/>
      <c r="E42" s="57" t="s">
        <v>148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 thickBot="1">
      <c r="A43" s="9"/>
      <c r="B43" s="58" t="s">
        <v>132</v>
      </c>
      <c r="C43" s="29"/>
      <c r="D43" s="29"/>
      <c r="E43" s="59" t="s">
        <v>133</v>
      </c>
      <c r="F43" s="29"/>
      <c r="G43" s="29"/>
      <c r="H43" s="60"/>
      <c r="I43" s="29"/>
      <c r="J43" s="60"/>
      <c r="K43" s="29"/>
      <c r="L43" s="29"/>
      <c r="M43" s="12"/>
      <c r="N43" s="2"/>
      <c r="O43" s="2"/>
      <c r="P43" s="2"/>
      <c r="Q43" s="2"/>
    </row>
    <row r="44" thickTop="1">
      <c r="A44" s="9"/>
      <c r="B44" s="49">
        <v>7</v>
      </c>
      <c r="C44" s="50" t="s">
        <v>149</v>
      </c>
      <c r="D44" s="50" t="s">
        <v>7</v>
      </c>
      <c r="E44" s="50" t="s">
        <v>150</v>
      </c>
      <c r="F44" s="50" t="s">
        <v>7</v>
      </c>
      <c r="G44" s="51" t="s">
        <v>129</v>
      </c>
      <c r="H44" s="61">
        <v>1</v>
      </c>
      <c r="I44" s="35">
        <f>ROUND(0,2)</f>
        <v>0</v>
      </c>
      <c r="J44" s="62">
        <f>ROUND(I44*H44,2)</f>
        <v>0</v>
      </c>
      <c r="K44" s="63">
        <v>0.20999999999999999</v>
      </c>
      <c r="L44" s="64">
        <f>IF(ISNUMBER(K44),ROUND(J44*(K44+1),2),0)</f>
        <v>0</v>
      </c>
      <c r="M44" s="12"/>
      <c r="N44" s="2"/>
      <c r="O44" s="2"/>
      <c r="P44" s="2"/>
      <c r="Q44" s="41">
        <f>IF(ISNUMBER(K44),IF(H44&gt;0,IF(I44&gt;0,J44,0),0),0)</f>
        <v>0</v>
      </c>
      <c r="R44" s="33">
        <f>IF(ISNUMBER(K44)=FALSE,J44,0)</f>
        <v>0</v>
      </c>
    </row>
    <row r="45">
      <c r="A45" s="9"/>
      <c r="B45" s="56" t="s">
        <v>130</v>
      </c>
      <c r="C45" s="1"/>
      <c r="D45" s="1"/>
      <c r="E45" s="57" t="s">
        <v>151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 thickBot="1">
      <c r="A46" s="9"/>
      <c r="B46" s="58" t="s">
        <v>132</v>
      </c>
      <c r="C46" s="29"/>
      <c r="D46" s="29"/>
      <c r="E46" s="59" t="s">
        <v>133</v>
      </c>
      <c r="F46" s="29"/>
      <c r="G46" s="29"/>
      <c r="H46" s="60"/>
      <c r="I46" s="29"/>
      <c r="J46" s="60"/>
      <c r="K46" s="29"/>
      <c r="L46" s="29"/>
      <c r="M46" s="12"/>
      <c r="N46" s="2"/>
      <c r="O46" s="2"/>
      <c r="P46" s="2"/>
      <c r="Q46" s="2"/>
    </row>
    <row r="47" thickTop="1">
      <c r="A47" s="9"/>
      <c r="B47" s="49">
        <v>8</v>
      </c>
      <c r="C47" s="50" t="s">
        <v>160</v>
      </c>
      <c r="D47" s="50" t="s">
        <v>7</v>
      </c>
      <c r="E47" s="50" t="s">
        <v>161</v>
      </c>
      <c r="F47" s="50" t="s">
        <v>7</v>
      </c>
      <c r="G47" s="51" t="s">
        <v>162</v>
      </c>
      <c r="H47" s="61">
        <v>1</v>
      </c>
      <c r="I47" s="35">
        <f>ROUND(0,2)</f>
        <v>0</v>
      </c>
      <c r="J47" s="62">
        <f>ROUND(I47*H47,2)</f>
        <v>0</v>
      </c>
      <c r="K47" s="63">
        <v>0.20999999999999999</v>
      </c>
      <c r="L47" s="64">
        <f>IF(ISNUMBER(K47),ROUND(J47*(K47+1),2),0)</f>
        <v>0</v>
      </c>
      <c r="M47" s="12"/>
      <c r="N47" s="2"/>
      <c r="O47" s="2"/>
      <c r="P47" s="2"/>
      <c r="Q47" s="41">
        <f>IF(ISNUMBER(K47),IF(H47&gt;0,IF(I47&gt;0,J47,0),0),0)</f>
        <v>0</v>
      </c>
      <c r="R47" s="33">
        <f>IF(ISNUMBER(K47)=FALSE,J47,0)</f>
        <v>0</v>
      </c>
    </row>
    <row r="48">
      <c r="A48" s="9"/>
      <c r="B48" s="56" t="s">
        <v>130</v>
      </c>
      <c r="C48" s="1"/>
      <c r="D48" s="1"/>
      <c r="E48" s="57" t="s">
        <v>163</v>
      </c>
      <c r="F48" s="1"/>
      <c r="G48" s="1"/>
      <c r="H48" s="48"/>
      <c r="I48" s="1"/>
      <c r="J48" s="48"/>
      <c r="K48" s="1"/>
      <c r="L48" s="1"/>
      <c r="M48" s="12"/>
      <c r="N48" s="2"/>
      <c r="O48" s="2"/>
      <c r="P48" s="2"/>
      <c r="Q48" s="2"/>
    </row>
    <row r="49" thickBot="1">
      <c r="A49" s="9"/>
      <c r="B49" s="58" t="s">
        <v>132</v>
      </c>
      <c r="C49" s="29"/>
      <c r="D49" s="29"/>
      <c r="E49" s="59" t="s">
        <v>133</v>
      </c>
      <c r="F49" s="29"/>
      <c r="G49" s="29"/>
      <c r="H49" s="60"/>
      <c r="I49" s="29"/>
      <c r="J49" s="60"/>
      <c r="K49" s="29"/>
      <c r="L49" s="29"/>
      <c r="M49" s="12"/>
      <c r="N49" s="2"/>
      <c r="O49" s="2"/>
      <c r="P49" s="2"/>
      <c r="Q49" s="2"/>
    </row>
    <row r="50" thickTop="1" thickBot="1" ht="25" customHeight="1">
      <c r="A50" s="9"/>
      <c r="B50" s="1"/>
      <c r="C50" s="65">
        <v>0</v>
      </c>
      <c r="D50" s="1"/>
      <c r="E50" s="66" t="s">
        <v>117</v>
      </c>
      <c r="F50" s="1"/>
      <c r="G50" s="67" t="s">
        <v>152</v>
      </c>
      <c r="H50" s="68">
        <f>J26+J29+J32+J35+J38+J41+J44+J47</f>
        <v>0</v>
      </c>
      <c r="I50" s="67" t="s">
        <v>153</v>
      </c>
      <c r="J50" s="69">
        <f>(L50-H50)</f>
        <v>0</v>
      </c>
      <c r="K50" s="67" t="s">
        <v>154</v>
      </c>
      <c r="L50" s="70">
        <f>L26+L29+L32+L35+L38+L41+L44+L47</f>
        <v>0</v>
      </c>
      <c r="M50" s="12"/>
      <c r="N50" s="2"/>
      <c r="O50" s="2"/>
      <c r="P50" s="2"/>
      <c r="Q50" s="41">
        <f>0+Q26+Q29+Q32+Q35+Q38+Q41+Q44+Q47</f>
        <v>0</v>
      </c>
      <c r="R50" s="33">
        <f>0+R26+R29+R32+R35+R38+R41+R44+R47</f>
        <v>0</v>
      </c>
      <c r="S50" s="71">
        <f>Q50*(1+J50)+R50</f>
        <v>0</v>
      </c>
    </row>
    <row r="51" thickTop="1" thickBot="1" ht="25" customHeight="1">
      <c r="A51" s="9"/>
      <c r="B51" s="72"/>
      <c r="C51" s="72"/>
      <c r="D51" s="72"/>
      <c r="E51" s="73"/>
      <c r="F51" s="72"/>
      <c r="G51" s="74" t="s">
        <v>155</v>
      </c>
      <c r="H51" s="75">
        <f>J26+J29+J32+J35+J38+J41+J44+J47</f>
        <v>0</v>
      </c>
      <c r="I51" s="74" t="s">
        <v>156</v>
      </c>
      <c r="J51" s="76">
        <f>0+J50</f>
        <v>0</v>
      </c>
      <c r="K51" s="74" t="s">
        <v>157</v>
      </c>
      <c r="L51" s="77">
        <f>L26+L29+L32+L35+L38+L41+L44+L47</f>
        <v>0</v>
      </c>
      <c r="M51" s="12"/>
      <c r="N51" s="2"/>
      <c r="O51" s="2"/>
      <c r="P51" s="2"/>
      <c r="Q51" s="2"/>
    </row>
    <row r="52">
      <c r="A52" s="13"/>
      <c r="B52" s="4"/>
      <c r="C52" s="4"/>
      <c r="D52" s="4"/>
      <c r="E52" s="4"/>
      <c r="F52" s="4"/>
      <c r="G52" s="4"/>
      <c r="H52" s="78"/>
      <c r="I52" s="4"/>
      <c r="J52" s="78"/>
      <c r="K52" s="4"/>
      <c r="L52" s="4"/>
      <c r="M52" s="14"/>
      <c r="N52" s="2"/>
      <c r="O52" s="2"/>
      <c r="P52" s="2"/>
      <c r="Q52" s="2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2"/>
      <c r="O53" s="2"/>
      <c r="P53" s="2"/>
      <c r="Q53" s="2"/>
    </row>
  </sheetData>
  <mergeCells count="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36:D36"/>
    <mergeCell ref="B37:D37"/>
    <mergeCell ref="B39:D39"/>
    <mergeCell ref="B40:D40"/>
    <mergeCell ref="B42:D42"/>
    <mergeCell ref="B43:D43"/>
    <mergeCell ref="B45:D45"/>
    <mergeCell ref="B46:D46"/>
    <mergeCell ref="B48:D48"/>
    <mergeCell ref="B49:D49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H39+H75+H93+H105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1434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L39+L75+L93+L105</f>
        <v>0</v>
      </c>
      <c r="K11" s="1"/>
      <c r="L11" s="1"/>
      <c r="M11" s="12"/>
      <c r="N11" s="2"/>
      <c r="O11" s="2"/>
      <c r="P11" s="2"/>
      <c r="Q11" s="41">
        <f>IF(SUM(K20:K23)&gt;0,ROUND(SUM(S20:S23)/SUM(K20:K23)-1,8),0)</f>
        <v>0</v>
      </c>
      <c r="R11" s="33">
        <f>AVERAGE(J38,J74,J92,J104)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H39</f>
        <v>0</v>
      </c>
      <c r="L20" s="46">
        <f>L39</f>
        <v>0</v>
      </c>
      <c r="M20" s="12"/>
      <c r="N20" s="2"/>
      <c r="O20" s="2"/>
      <c r="P20" s="2"/>
      <c r="Q20" s="2"/>
      <c r="S20" s="33">
        <f>S38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H75</f>
        <v>0</v>
      </c>
      <c r="L21" s="46">
        <f>L75</f>
        <v>0</v>
      </c>
      <c r="M21" s="12"/>
      <c r="N21" s="2"/>
      <c r="O21" s="2"/>
      <c r="P21" s="2"/>
      <c r="Q21" s="2"/>
      <c r="S21" s="33">
        <f>S74</f>
        <v>0</v>
      </c>
    </row>
    <row r="22">
      <c r="A22" s="9"/>
      <c r="B22" s="44">
        <v>5</v>
      </c>
      <c r="C22" s="1"/>
      <c r="D22" s="1"/>
      <c r="E22" s="45" t="s">
        <v>167</v>
      </c>
      <c r="F22" s="1"/>
      <c r="G22" s="1"/>
      <c r="H22" s="1"/>
      <c r="I22" s="1"/>
      <c r="J22" s="1"/>
      <c r="K22" s="46">
        <f>H93</f>
        <v>0</v>
      </c>
      <c r="L22" s="46">
        <f>L93</f>
        <v>0</v>
      </c>
      <c r="M22" s="12"/>
      <c r="N22" s="2"/>
      <c r="O22" s="2"/>
      <c r="P22" s="2"/>
      <c r="Q22" s="2"/>
      <c r="S22" s="33">
        <f>S92</f>
        <v>0</v>
      </c>
    </row>
    <row r="23">
      <c r="A23" s="9"/>
      <c r="B23" s="44">
        <v>9</v>
      </c>
      <c r="C23" s="1"/>
      <c r="D23" s="1"/>
      <c r="E23" s="45" t="s">
        <v>169</v>
      </c>
      <c r="F23" s="1"/>
      <c r="G23" s="1"/>
      <c r="H23" s="1"/>
      <c r="I23" s="1"/>
      <c r="J23" s="1"/>
      <c r="K23" s="46">
        <f>H105</f>
        <v>0</v>
      </c>
      <c r="L23" s="46">
        <f>L105</f>
        <v>0</v>
      </c>
      <c r="M23" s="12"/>
      <c r="N23" s="2"/>
      <c r="O23" s="2"/>
      <c r="P23" s="2"/>
      <c r="Q23" s="2"/>
      <c r="S23" s="33">
        <f>S104</f>
        <v>0</v>
      </c>
    </row>
    <row r="24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36" t="s">
        <v>118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81"/>
      <c r="N26" s="2"/>
      <c r="O26" s="2"/>
      <c r="P26" s="2"/>
      <c r="Q26" s="2"/>
    </row>
    <row r="27" ht="18" customHeight="1">
      <c r="A27" s="9"/>
      <c r="B27" s="42" t="s">
        <v>119</v>
      </c>
      <c r="C27" s="42" t="s">
        <v>115</v>
      </c>
      <c r="D27" s="42" t="s">
        <v>120</v>
      </c>
      <c r="E27" s="42" t="s">
        <v>116</v>
      </c>
      <c r="F27" s="42" t="s">
        <v>121</v>
      </c>
      <c r="G27" s="43" t="s">
        <v>122</v>
      </c>
      <c r="H27" s="22" t="s">
        <v>123</v>
      </c>
      <c r="I27" s="22" t="s">
        <v>124</v>
      </c>
      <c r="J27" s="22" t="s">
        <v>17</v>
      </c>
      <c r="K27" s="43" t="s">
        <v>125</v>
      </c>
      <c r="L27" s="22" t="s">
        <v>18</v>
      </c>
      <c r="M27" s="79"/>
      <c r="N27" s="2"/>
      <c r="O27" s="2"/>
      <c r="P27" s="2"/>
      <c r="Q27" s="2"/>
    </row>
    <row r="28" ht="40" customHeight="1">
      <c r="A28" s="9"/>
      <c r="B28" s="47" t="s">
        <v>126</v>
      </c>
      <c r="C28" s="1"/>
      <c r="D28" s="1"/>
      <c r="E28" s="1"/>
      <c r="F28" s="1"/>
      <c r="G28" s="1"/>
      <c r="H28" s="48"/>
      <c r="I28" s="1"/>
      <c r="J28" s="48"/>
      <c r="K28" s="1"/>
      <c r="L28" s="1"/>
      <c r="M28" s="12"/>
      <c r="N28" s="2"/>
      <c r="O28" s="2"/>
      <c r="P28" s="2"/>
      <c r="Q28" s="2"/>
    </row>
    <row r="29">
      <c r="A29" s="9"/>
      <c r="B29" s="49">
        <v>1</v>
      </c>
      <c r="C29" s="50" t="s">
        <v>170</v>
      </c>
      <c r="D29" s="50" t="s">
        <v>7</v>
      </c>
      <c r="E29" s="50" t="s">
        <v>171</v>
      </c>
      <c r="F29" s="50" t="s">
        <v>7</v>
      </c>
      <c r="G29" s="51" t="s">
        <v>172</v>
      </c>
      <c r="H29" s="52">
        <v>138</v>
      </c>
      <c r="I29" s="24">
        <f>ROUND(0,2)</f>
        <v>0</v>
      </c>
      <c r="J29" s="53">
        <f>ROUND(I29*H29,2)</f>
        <v>0</v>
      </c>
      <c r="K29" s="54">
        <v>0.20999999999999999</v>
      </c>
      <c r="L29" s="55">
        <f>IF(ISNUMBER(K29),ROUND(J29*(K29+1),2),0)</f>
        <v>0</v>
      </c>
      <c r="M29" s="12"/>
      <c r="N29" s="2"/>
      <c r="O29" s="2"/>
      <c r="P29" s="2"/>
      <c r="Q29" s="41">
        <f>IF(ISNUMBER(K29),IF(H29&gt;0,IF(I29&gt;0,J29,0),0),0)</f>
        <v>0</v>
      </c>
      <c r="R29" s="33">
        <f>IF(ISNUMBER(K29)=FALSE,J29,0)</f>
        <v>0</v>
      </c>
    </row>
    <row r="30">
      <c r="A30" s="9"/>
      <c r="B30" s="56" t="s">
        <v>130</v>
      </c>
      <c r="C30" s="1"/>
      <c r="D30" s="1"/>
      <c r="E30" s="57" t="s">
        <v>7</v>
      </c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 thickBot="1">
      <c r="A31" s="9"/>
      <c r="B31" s="58" t="s">
        <v>132</v>
      </c>
      <c r="C31" s="29"/>
      <c r="D31" s="29"/>
      <c r="E31" s="59" t="s">
        <v>1435</v>
      </c>
      <c r="F31" s="29"/>
      <c r="G31" s="29"/>
      <c r="H31" s="60"/>
      <c r="I31" s="29"/>
      <c r="J31" s="60"/>
      <c r="K31" s="29"/>
      <c r="L31" s="29"/>
      <c r="M31" s="12"/>
      <c r="N31" s="2"/>
      <c r="O31" s="2"/>
      <c r="P31" s="2"/>
      <c r="Q31" s="2"/>
    </row>
    <row r="32" thickTop="1">
      <c r="A32" s="9"/>
      <c r="B32" s="49">
        <v>2</v>
      </c>
      <c r="C32" s="50" t="s">
        <v>186</v>
      </c>
      <c r="D32" s="50" t="s">
        <v>7</v>
      </c>
      <c r="E32" s="50" t="s">
        <v>187</v>
      </c>
      <c r="F32" s="50" t="s">
        <v>7</v>
      </c>
      <c r="G32" s="51" t="s">
        <v>172</v>
      </c>
      <c r="H32" s="61">
        <v>28.800000000000001</v>
      </c>
      <c r="I32" s="35">
        <f>ROUND(0,2)</f>
        <v>0</v>
      </c>
      <c r="J32" s="62">
        <f>ROUND(I32*H32,2)</f>
        <v>0</v>
      </c>
      <c r="K32" s="63">
        <v>0.20999999999999999</v>
      </c>
      <c r="L32" s="64">
        <f>IF(ISNUMBER(K32),ROUND(J32*(K32+1),2),0)</f>
        <v>0</v>
      </c>
      <c r="M32" s="12"/>
      <c r="N32" s="2"/>
      <c r="O32" s="2"/>
      <c r="P32" s="2"/>
      <c r="Q32" s="41">
        <f>IF(ISNUMBER(K32),IF(H32&gt;0,IF(I32&gt;0,J32,0),0),0)</f>
        <v>0</v>
      </c>
      <c r="R32" s="33">
        <f>IF(ISNUMBER(K32)=FALSE,J32,0)</f>
        <v>0</v>
      </c>
    </row>
    <row r="33">
      <c r="A33" s="9"/>
      <c r="B33" s="56" t="s">
        <v>130</v>
      </c>
      <c r="C33" s="1"/>
      <c r="D33" s="1"/>
      <c r="E33" s="57" t="s">
        <v>7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 thickBot="1">
      <c r="A34" s="9"/>
      <c r="B34" s="58" t="s">
        <v>132</v>
      </c>
      <c r="C34" s="29"/>
      <c r="D34" s="29"/>
      <c r="E34" s="59" t="s">
        <v>1436</v>
      </c>
      <c r="F34" s="29"/>
      <c r="G34" s="29"/>
      <c r="H34" s="60"/>
      <c r="I34" s="29"/>
      <c r="J34" s="60"/>
      <c r="K34" s="29"/>
      <c r="L34" s="29"/>
      <c r="M34" s="12"/>
      <c r="N34" s="2"/>
      <c r="O34" s="2"/>
      <c r="P34" s="2"/>
      <c r="Q34" s="2"/>
    </row>
    <row r="35" thickTop="1">
      <c r="A35" s="9"/>
      <c r="B35" s="49">
        <v>3</v>
      </c>
      <c r="C35" s="50" t="s">
        <v>190</v>
      </c>
      <c r="D35" s="50" t="s">
        <v>7</v>
      </c>
      <c r="E35" s="50" t="s">
        <v>191</v>
      </c>
      <c r="F35" s="50" t="s">
        <v>7</v>
      </c>
      <c r="G35" s="51" t="s">
        <v>172</v>
      </c>
      <c r="H35" s="61">
        <v>12</v>
      </c>
      <c r="I35" s="35">
        <f>ROUND(0,2)</f>
        <v>0</v>
      </c>
      <c r="J35" s="62">
        <f>ROUND(I35*H35,2)</f>
        <v>0</v>
      </c>
      <c r="K35" s="63">
        <v>0.20999999999999999</v>
      </c>
      <c r="L35" s="64">
        <f>IF(ISNUMBER(K35),ROUND(J35*(K35+1),2),0)</f>
        <v>0</v>
      </c>
      <c r="M35" s="12"/>
      <c r="N35" s="2"/>
      <c r="O35" s="2"/>
      <c r="P35" s="2"/>
      <c r="Q35" s="41">
        <f>IF(ISNUMBER(K35),IF(H35&gt;0,IF(I35&gt;0,J35,0),0),0)</f>
        <v>0</v>
      </c>
      <c r="R35" s="33">
        <f>IF(ISNUMBER(K35)=FALSE,J35,0)</f>
        <v>0</v>
      </c>
    </row>
    <row r="36">
      <c r="A36" s="9"/>
      <c r="B36" s="56" t="s">
        <v>130</v>
      </c>
      <c r="C36" s="1"/>
      <c r="D36" s="1"/>
      <c r="E36" s="57" t="s">
        <v>7</v>
      </c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 thickBot="1">
      <c r="A37" s="9"/>
      <c r="B37" s="58" t="s">
        <v>132</v>
      </c>
      <c r="C37" s="29"/>
      <c r="D37" s="29"/>
      <c r="E37" s="59" t="s">
        <v>1437</v>
      </c>
      <c r="F37" s="29"/>
      <c r="G37" s="29"/>
      <c r="H37" s="60"/>
      <c r="I37" s="29"/>
      <c r="J37" s="60"/>
      <c r="K37" s="29"/>
      <c r="L37" s="29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5">
        <v>0</v>
      </c>
      <c r="D38" s="1"/>
      <c r="E38" s="66" t="s">
        <v>117</v>
      </c>
      <c r="F38" s="1"/>
      <c r="G38" s="67" t="s">
        <v>152</v>
      </c>
      <c r="H38" s="68">
        <f>J29+J32+J35</f>
        <v>0</v>
      </c>
      <c r="I38" s="67" t="s">
        <v>153</v>
      </c>
      <c r="J38" s="69">
        <f>(L38-H38)</f>
        <v>0</v>
      </c>
      <c r="K38" s="67" t="s">
        <v>154</v>
      </c>
      <c r="L38" s="70">
        <f>L29+L32+L35</f>
        <v>0</v>
      </c>
      <c r="M38" s="12"/>
      <c r="N38" s="2"/>
      <c r="O38" s="2"/>
      <c r="P38" s="2"/>
      <c r="Q38" s="41">
        <f>0+Q29+Q32+Q35</f>
        <v>0</v>
      </c>
      <c r="R38" s="33">
        <f>0+R29+R32+R35</f>
        <v>0</v>
      </c>
      <c r="S38" s="71">
        <f>Q38*(1+J38)+R38</f>
        <v>0</v>
      </c>
    </row>
    <row r="39" thickTop="1" thickBot="1" ht="25" customHeight="1">
      <c r="A39" s="9"/>
      <c r="B39" s="72"/>
      <c r="C39" s="72"/>
      <c r="D39" s="72"/>
      <c r="E39" s="73"/>
      <c r="F39" s="72"/>
      <c r="G39" s="74" t="s">
        <v>155</v>
      </c>
      <c r="H39" s="75">
        <f>J29+J32+J35</f>
        <v>0</v>
      </c>
      <c r="I39" s="74" t="s">
        <v>156</v>
      </c>
      <c r="J39" s="76">
        <f>0+J38</f>
        <v>0</v>
      </c>
      <c r="K39" s="74" t="s">
        <v>157</v>
      </c>
      <c r="L39" s="77">
        <f>L29+L32+L35</f>
        <v>0</v>
      </c>
      <c r="M39" s="12"/>
      <c r="N39" s="2"/>
      <c r="O39" s="2"/>
      <c r="P39" s="2"/>
      <c r="Q39" s="2"/>
    </row>
    <row r="40" ht="40" customHeight="1">
      <c r="A40" s="9"/>
      <c r="B40" s="82" t="s">
        <v>197</v>
      </c>
      <c r="C40" s="1"/>
      <c r="D40" s="1"/>
      <c r="E40" s="1"/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>
      <c r="A41" s="9"/>
      <c r="B41" s="49">
        <v>4</v>
      </c>
      <c r="C41" s="50" t="s">
        <v>203</v>
      </c>
      <c r="D41" s="50" t="s">
        <v>7</v>
      </c>
      <c r="E41" s="50" t="s">
        <v>204</v>
      </c>
      <c r="F41" s="50" t="s">
        <v>7</v>
      </c>
      <c r="G41" s="51" t="s">
        <v>200</v>
      </c>
      <c r="H41" s="52">
        <v>262</v>
      </c>
      <c r="I41" s="24">
        <f>ROUND(0,2)</f>
        <v>0</v>
      </c>
      <c r="J41" s="53">
        <f>ROUND(I41*H41,2)</f>
        <v>0</v>
      </c>
      <c r="K41" s="54">
        <v>0.20999999999999999</v>
      </c>
      <c r="L41" s="55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3">
        <f>IF(ISNUMBER(K41)=FALSE,J41,0)</f>
        <v>0</v>
      </c>
    </row>
    <row r="42">
      <c r="A42" s="9"/>
      <c r="B42" s="56" t="s">
        <v>130</v>
      </c>
      <c r="C42" s="1"/>
      <c r="D42" s="1"/>
      <c r="E42" s="57" t="s">
        <v>7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 thickBot="1">
      <c r="A43" s="9"/>
      <c r="B43" s="58" t="s">
        <v>132</v>
      </c>
      <c r="C43" s="29"/>
      <c r="D43" s="29"/>
      <c r="E43" s="59" t="s">
        <v>1438</v>
      </c>
      <c r="F43" s="29"/>
      <c r="G43" s="29"/>
      <c r="H43" s="60"/>
      <c r="I43" s="29"/>
      <c r="J43" s="60"/>
      <c r="K43" s="29"/>
      <c r="L43" s="29"/>
      <c r="M43" s="12"/>
      <c r="N43" s="2"/>
      <c r="O43" s="2"/>
      <c r="P43" s="2"/>
      <c r="Q43" s="2"/>
    </row>
    <row r="44" thickTop="1">
      <c r="A44" s="9"/>
      <c r="B44" s="49">
        <v>5</v>
      </c>
      <c r="C44" s="50" t="s">
        <v>236</v>
      </c>
      <c r="D44" s="50" t="s">
        <v>7</v>
      </c>
      <c r="E44" s="50" t="s">
        <v>237</v>
      </c>
      <c r="F44" s="50" t="s">
        <v>7</v>
      </c>
      <c r="G44" s="51" t="s">
        <v>172</v>
      </c>
      <c r="H44" s="61">
        <v>111.8</v>
      </c>
      <c r="I44" s="35">
        <f>ROUND(0,2)</f>
        <v>0</v>
      </c>
      <c r="J44" s="62">
        <f>ROUND(I44*H44,2)</f>
        <v>0</v>
      </c>
      <c r="K44" s="63">
        <v>0.20999999999999999</v>
      </c>
      <c r="L44" s="64">
        <f>IF(ISNUMBER(K44),ROUND(J44*(K44+1),2),0)</f>
        <v>0</v>
      </c>
      <c r="M44" s="12"/>
      <c r="N44" s="2"/>
      <c r="O44" s="2"/>
      <c r="P44" s="2"/>
      <c r="Q44" s="41">
        <f>IF(ISNUMBER(K44),IF(H44&gt;0,IF(I44&gt;0,J44,0),0),0)</f>
        <v>0</v>
      </c>
      <c r="R44" s="33">
        <f>IF(ISNUMBER(K44)=FALSE,J44,0)</f>
        <v>0</v>
      </c>
    </row>
    <row r="45">
      <c r="A45" s="9"/>
      <c r="B45" s="56" t="s">
        <v>130</v>
      </c>
      <c r="C45" s="1"/>
      <c r="D45" s="1"/>
      <c r="E45" s="57" t="s">
        <v>7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 thickBot="1">
      <c r="A46" s="9"/>
      <c r="B46" s="58" t="s">
        <v>132</v>
      </c>
      <c r="C46" s="29"/>
      <c r="D46" s="29"/>
      <c r="E46" s="59" t="s">
        <v>1439</v>
      </c>
      <c r="F46" s="29"/>
      <c r="G46" s="29"/>
      <c r="H46" s="60"/>
      <c r="I46" s="29"/>
      <c r="J46" s="60"/>
      <c r="K46" s="29"/>
      <c r="L46" s="29"/>
      <c r="M46" s="12"/>
      <c r="N46" s="2"/>
      <c r="O46" s="2"/>
      <c r="P46" s="2"/>
      <c r="Q46" s="2"/>
    </row>
    <row r="47" thickTop="1">
      <c r="A47" s="9"/>
      <c r="B47" s="49">
        <v>6</v>
      </c>
      <c r="C47" s="50" t="s">
        <v>245</v>
      </c>
      <c r="D47" s="50" t="s">
        <v>179</v>
      </c>
      <c r="E47" s="50" t="s">
        <v>246</v>
      </c>
      <c r="F47" s="50" t="s">
        <v>7</v>
      </c>
      <c r="G47" s="51" t="s">
        <v>172</v>
      </c>
      <c r="H47" s="61">
        <v>12</v>
      </c>
      <c r="I47" s="35">
        <f>ROUND(0,2)</f>
        <v>0</v>
      </c>
      <c r="J47" s="62">
        <f>ROUND(I47*H47,2)</f>
        <v>0</v>
      </c>
      <c r="K47" s="63">
        <v>0.20999999999999999</v>
      </c>
      <c r="L47" s="64">
        <f>IF(ISNUMBER(K47),ROUND(J47*(K47+1),2),0)</f>
        <v>0</v>
      </c>
      <c r="M47" s="12"/>
      <c r="N47" s="2"/>
      <c r="O47" s="2"/>
      <c r="P47" s="2"/>
      <c r="Q47" s="41">
        <f>IF(ISNUMBER(K47),IF(H47&gt;0,IF(I47&gt;0,J47,0),0),0)</f>
        <v>0</v>
      </c>
      <c r="R47" s="33">
        <f>IF(ISNUMBER(K47)=FALSE,J47,0)</f>
        <v>0</v>
      </c>
    </row>
    <row r="48">
      <c r="A48" s="9"/>
      <c r="B48" s="56" t="s">
        <v>130</v>
      </c>
      <c r="C48" s="1"/>
      <c r="D48" s="1"/>
      <c r="E48" s="57" t="s">
        <v>247</v>
      </c>
      <c r="F48" s="1"/>
      <c r="G48" s="1"/>
      <c r="H48" s="48"/>
      <c r="I48" s="1"/>
      <c r="J48" s="48"/>
      <c r="K48" s="1"/>
      <c r="L48" s="1"/>
      <c r="M48" s="12"/>
      <c r="N48" s="2"/>
      <c r="O48" s="2"/>
      <c r="P48" s="2"/>
      <c r="Q48" s="2"/>
    </row>
    <row r="49" thickBot="1">
      <c r="A49" s="9"/>
      <c r="B49" s="58" t="s">
        <v>132</v>
      </c>
      <c r="C49" s="29"/>
      <c r="D49" s="29"/>
      <c r="E49" s="59" t="s">
        <v>1440</v>
      </c>
      <c r="F49" s="29"/>
      <c r="G49" s="29"/>
      <c r="H49" s="60"/>
      <c r="I49" s="29"/>
      <c r="J49" s="60"/>
      <c r="K49" s="29"/>
      <c r="L49" s="29"/>
      <c r="M49" s="12"/>
      <c r="N49" s="2"/>
      <c r="O49" s="2"/>
      <c r="P49" s="2"/>
      <c r="Q49" s="2"/>
    </row>
    <row r="50" thickTop="1">
      <c r="A50" s="9"/>
      <c r="B50" s="49">
        <v>7</v>
      </c>
      <c r="C50" s="50" t="s">
        <v>245</v>
      </c>
      <c r="D50" s="50" t="s">
        <v>249</v>
      </c>
      <c r="E50" s="50" t="s">
        <v>246</v>
      </c>
      <c r="F50" s="50" t="s">
        <v>7</v>
      </c>
      <c r="G50" s="51" t="s">
        <v>172</v>
      </c>
      <c r="H50" s="61">
        <v>28.800000000000001</v>
      </c>
      <c r="I50" s="35">
        <f>ROUND(0,2)</f>
        <v>0</v>
      </c>
      <c r="J50" s="62">
        <f>ROUND(I50*H50,2)</f>
        <v>0</v>
      </c>
      <c r="K50" s="63">
        <v>0.20999999999999999</v>
      </c>
      <c r="L50" s="64">
        <f>IF(ISNUMBER(K50),ROUND(J50*(K50+1),2),0)</f>
        <v>0</v>
      </c>
      <c r="M50" s="12"/>
      <c r="N50" s="2"/>
      <c r="O50" s="2"/>
      <c r="P50" s="2"/>
      <c r="Q50" s="41">
        <f>IF(ISNUMBER(K50),IF(H50&gt;0,IF(I50&gt;0,J50,0),0),0)</f>
        <v>0</v>
      </c>
      <c r="R50" s="33">
        <f>IF(ISNUMBER(K50)=FALSE,J50,0)</f>
        <v>0</v>
      </c>
    </row>
    <row r="51">
      <c r="A51" s="9"/>
      <c r="B51" s="56" t="s">
        <v>130</v>
      </c>
      <c r="C51" s="1"/>
      <c r="D51" s="1"/>
      <c r="E51" s="57" t="s">
        <v>250</v>
      </c>
      <c r="F51" s="1"/>
      <c r="G51" s="1"/>
      <c r="H51" s="48"/>
      <c r="I51" s="1"/>
      <c r="J51" s="48"/>
      <c r="K51" s="1"/>
      <c r="L51" s="1"/>
      <c r="M51" s="12"/>
      <c r="N51" s="2"/>
      <c r="O51" s="2"/>
      <c r="P51" s="2"/>
      <c r="Q51" s="2"/>
    </row>
    <row r="52" thickBot="1">
      <c r="A52" s="9"/>
      <c r="B52" s="58" t="s">
        <v>132</v>
      </c>
      <c r="C52" s="29"/>
      <c r="D52" s="29"/>
      <c r="E52" s="59" t="s">
        <v>1441</v>
      </c>
      <c r="F52" s="29"/>
      <c r="G52" s="29"/>
      <c r="H52" s="60"/>
      <c r="I52" s="29"/>
      <c r="J52" s="60"/>
      <c r="K52" s="29"/>
      <c r="L52" s="29"/>
      <c r="M52" s="12"/>
      <c r="N52" s="2"/>
      <c r="O52" s="2"/>
      <c r="P52" s="2"/>
      <c r="Q52" s="2"/>
    </row>
    <row r="53" thickTop="1">
      <c r="A53" s="9"/>
      <c r="B53" s="49">
        <v>8</v>
      </c>
      <c r="C53" s="50" t="s">
        <v>254</v>
      </c>
      <c r="D53" s="50" t="s">
        <v>7</v>
      </c>
      <c r="E53" s="50" t="s">
        <v>255</v>
      </c>
      <c r="F53" s="50" t="s">
        <v>7</v>
      </c>
      <c r="G53" s="51" t="s">
        <v>172</v>
      </c>
      <c r="H53" s="61">
        <v>4.4000000000000004</v>
      </c>
      <c r="I53" s="35">
        <f>ROUND(0,2)</f>
        <v>0</v>
      </c>
      <c r="J53" s="62">
        <f>ROUND(I53*H53,2)</f>
        <v>0</v>
      </c>
      <c r="K53" s="63">
        <v>0.20999999999999999</v>
      </c>
      <c r="L53" s="64">
        <f>IF(ISNUMBER(K53),ROUND(J53*(K53+1),2),0)</f>
        <v>0</v>
      </c>
      <c r="M53" s="12"/>
      <c r="N53" s="2"/>
      <c r="O53" s="2"/>
      <c r="P53" s="2"/>
      <c r="Q53" s="41">
        <f>IF(ISNUMBER(K53),IF(H53&gt;0,IF(I53&gt;0,J53,0),0),0)</f>
        <v>0</v>
      </c>
      <c r="R53" s="33">
        <f>IF(ISNUMBER(K53)=FALSE,J53,0)</f>
        <v>0</v>
      </c>
    </row>
    <row r="54">
      <c r="A54" s="9"/>
      <c r="B54" s="56" t="s">
        <v>130</v>
      </c>
      <c r="C54" s="1"/>
      <c r="D54" s="1"/>
      <c r="E54" s="57" t="s">
        <v>7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 thickBot="1">
      <c r="A55" s="9"/>
      <c r="B55" s="58" t="s">
        <v>132</v>
      </c>
      <c r="C55" s="29"/>
      <c r="D55" s="29"/>
      <c r="E55" s="59" t="s">
        <v>1442</v>
      </c>
      <c r="F55" s="29"/>
      <c r="G55" s="29"/>
      <c r="H55" s="60"/>
      <c r="I55" s="29"/>
      <c r="J55" s="60"/>
      <c r="K55" s="29"/>
      <c r="L55" s="29"/>
      <c r="M55" s="12"/>
      <c r="N55" s="2"/>
      <c r="O55" s="2"/>
      <c r="P55" s="2"/>
      <c r="Q55" s="2"/>
    </row>
    <row r="56" thickTop="1">
      <c r="A56" s="9"/>
      <c r="B56" s="49">
        <v>9</v>
      </c>
      <c r="C56" s="50" t="s">
        <v>257</v>
      </c>
      <c r="D56" s="50" t="s">
        <v>7</v>
      </c>
      <c r="E56" s="50" t="s">
        <v>258</v>
      </c>
      <c r="F56" s="50" t="s">
        <v>7</v>
      </c>
      <c r="G56" s="51" t="s">
        <v>172</v>
      </c>
      <c r="H56" s="61">
        <v>111.8</v>
      </c>
      <c r="I56" s="35">
        <f>ROUND(0,2)</f>
        <v>0</v>
      </c>
      <c r="J56" s="62">
        <f>ROUND(I56*H56,2)</f>
        <v>0</v>
      </c>
      <c r="K56" s="63">
        <v>0.20999999999999999</v>
      </c>
      <c r="L56" s="64">
        <f>IF(ISNUMBER(K56),ROUND(J56*(K56+1),2),0)</f>
        <v>0</v>
      </c>
      <c r="M56" s="12"/>
      <c r="N56" s="2"/>
      <c r="O56" s="2"/>
      <c r="P56" s="2"/>
      <c r="Q56" s="41">
        <f>IF(ISNUMBER(K56),IF(H56&gt;0,IF(I56&gt;0,J56,0),0),0)</f>
        <v>0</v>
      </c>
      <c r="R56" s="33">
        <f>IF(ISNUMBER(K56)=FALSE,J56,0)</f>
        <v>0</v>
      </c>
    </row>
    <row r="57">
      <c r="A57" s="9"/>
      <c r="B57" s="56" t="s">
        <v>130</v>
      </c>
      <c r="C57" s="1"/>
      <c r="D57" s="1"/>
      <c r="E57" s="57" t="s">
        <v>7</v>
      </c>
      <c r="F57" s="1"/>
      <c r="G57" s="1"/>
      <c r="H57" s="48"/>
      <c r="I57" s="1"/>
      <c r="J57" s="48"/>
      <c r="K57" s="1"/>
      <c r="L57" s="1"/>
      <c r="M57" s="12"/>
      <c r="N57" s="2"/>
      <c r="O57" s="2"/>
      <c r="P57" s="2"/>
      <c r="Q57" s="2"/>
    </row>
    <row r="58" thickBot="1">
      <c r="A58" s="9"/>
      <c r="B58" s="58" t="s">
        <v>132</v>
      </c>
      <c r="C58" s="29"/>
      <c r="D58" s="29"/>
      <c r="E58" s="59" t="s">
        <v>1443</v>
      </c>
      <c r="F58" s="29"/>
      <c r="G58" s="29"/>
      <c r="H58" s="60"/>
      <c r="I58" s="29"/>
      <c r="J58" s="60"/>
      <c r="K58" s="29"/>
      <c r="L58" s="29"/>
      <c r="M58" s="12"/>
      <c r="N58" s="2"/>
      <c r="O58" s="2"/>
      <c r="P58" s="2"/>
      <c r="Q58" s="2"/>
    </row>
    <row r="59" thickTop="1">
      <c r="A59" s="9"/>
      <c r="B59" s="49">
        <v>10</v>
      </c>
      <c r="C59" s="50" t="s">
        <v>265</v>
      </c>
      <c r="D59" s="50" t="s">
        <v>7</v>
      </c>
      <c r="E59" s="50" t="s">
        <v>266</v>
      </c>
      <c r="F59" s="50" t="s">
        <v>7</v>
      </c>
      <c r="G59" s="51" t="s">
        <v>172</v>
      </c>
      <c r="H59" s="61">
        <v>24.399999999999999</v>
      </c>
      <c r="I59" s="35">
        <f>ROUND(0,2)</f>
        <v>0</v>
      </c>
      <c r="J59" s="62">
        <f>ROUND(I59*H59,2)</f>
        <v>0</v>
      </c>
      <c r="K59" s="63">
        <v>0.20999999999999999</v>
      </c>
      <c r="L59" s="64">
        <f>IF(ISNUMBER(K59),ROUND(J59*(K59+1),2),0)</f>
        <v>0</v>
      </c>
      <c r="M59" s="12"/>
      <c r="N59" s="2"/>
      <c r="O59" s="2"/>
      <c r="P59" s="2"/>
      <c r="Q59" s="41">
        <f>IF(ISNUMBER(K59),IF(H59&gt;0,IF(I59&gt;0,J59,0),0),0)</f>
        <v>0</v>
      </c>
      <c r="R59" s="33">
        <f>IF(ISNUMBER(K59)=FALSE,J59,0)</f>
        <v>0</v>
      </c>
    </row>
    <row r="60">
      <c r="A60" s="9"/>
      <c r="B60" s="56" t="s">
        <v>130</v>
      </c>
      <c r="C60" s="1"/>
      <c r="D60" s="1"/>
      <c r="E60" s="57" t="s">
        <v>7</v>
      </c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 thickBot="1">
      <c r="A61" s="9"/>
      <c r="B61" s="58" t="s">
        <v>132</v>
      </c>
      <c r="C61" s="29"/>
      <c r="D61" s="29"/>
      <c r="E61" s="59" t="s">
        <v>1444</v>
      </c>
      <c r="F61" s="29"/>
      <c r="G61" s="29"/>
      <c r="H61" s="60"/>
      <c r="I61" s="29"/>
      <c r="J61" s="60"/>
      <c r="K61" s="29"/>
      <c r="L61" s="29"/>
      <c r="M61" s="12"/>
      <c r="N61" s="2"/>
      <c r="O61" s="2"/>
      <c r="P61" s="2"/>
      <c r="Q61" s="2"/>
    </row>
    <row r="62" thickTop="1">
      <c r="A62" s="9"/>
      <c r="B62" s="49">
        <v>11</v>
      </c>
      <c r="C62" s="50" t="s">
        <v>268</v>
      </c>
      <c r="D62" s="50" t="s">
        <v>7</v>
      </c>
      <c r="E62" s="50" t="s">
        <v>269</v>
      </c>
      <c r="F62" s="50" t="s">
        <v>7</v>
      </c>
      <c r="G62" s="51" t="s">
        <v>200</v>
      </c>
      <c r="H62" s="61">
        <v>284</v>
      </c>
      <c r="I62" s="35">
        <f>ROUND(0,2)</f>
        <v>0</v>
      </c>
      <c r="J62" s="62">
        <f>ROUND(I62*H62,2)</f>
        <v>0</v>
      </c>
      <c r="K62" s="63">
        <v>0.20999999999999999</v>
      </c>
      <c r="L62" s="64">
        <f>IF(ISNUMBER(K62),ROUND(J62*(K62+1),2),0)</f>
        <v>0</v>
      </c>
      <c r="M62" s="12"/>
      <c r="N62" s="2"/>
      <c r="O62" s="2"/>
      <c r="P62" s="2"/>
      <c r="Q62" s="41">
        <f>IF(ISNUMBER(K62),IF(H62&gt;0,IF(I62&gt;0,J62,0),0),0)</f>
        <v>0</v>
      </c>
      <c r="R62" s="33">
        <f>IF(ISNUMBER(K62)=FALSE,J62,0)</f>
        <v>0</v>
      </c>
    </row>
    <row r="63">
      <c r="A63" s="9"/>
      <c r="B63" s="56" t="s">
        <v>130</v>
      </c>
      <c r="C63" s="1"/>
      <c r="D63" s="1"/>
      <c r="E63" s="57" t="s">
        <v>7</v>
      </c>
      <c r="F63" s="1"/>
      <c r="G63" s="1"/>
      <c r="H63" s="48"/>
      <c r="I63" s="1"/>
      <c r="J63" s="48"/>
      <c r="K63" s="1"/>
      <c r="L63" s="1"/>
      <c r="M63" s="12"/>
      <c r="N63" s="2"/>
      <c r="O63" s="2"/>
      <c r="P63" s="2"/>
      <c r="Q63" s="2"/>
    </row>
    <row r="64" thickBot="1">
      <c r="A64" s="9"/>
      <c r="B64" s="58" t="s">
        <v>132</v>
      </c>
      <c r="C64" s="29"/>
      <c r="D64" s="29"/>
      <c r="E64" s="59" t="s">
        <v>1445</v>
      </c>
      <c r="F64" s="29"/>
      <c r="G64" s="29"/>
      <c r="H64" s="60"/>
      <c r="I64" s="29"/>
      <c r="J64" s="60"/>
      <c r="K64" s="29"/>
      <c r="L64" s="29"/>
      <c r="M64" s="12"/>
      <c r="N64" s="2"/>
      <c r="O64" s="2"/>
      <c r="P64" s="2"/>
      <c r="Q64" s="2"/>
    </row>
    <row r="65" thickTop="1">
      <c r="A65" s="9"/>
      <c r="B65" s="49">
        <v>12</v>
      </c>
      <c r="C65" s="50" t="s">
        <v>275</v>
      </c>
      <c r="D65" s="50" t="s">
        <v>7</v>
      </c>
      <c r="E65" s="50" t="s">
        <v>276</v>
      </c>
      <c r="F65" s="50" t="s">
        <v>7</v>
      </c>
      <c r="G65" s="51" t="s">
        <v>172</v>
      </c>
      <c r="H65" s="61">
        <v>12</v>
      </c>
      <c r="I65" s="35">
        <f>ROUND(0,2)</f>
        <v>0</v>
      </c>
      <c r="J65" s="62">
        <f>ROUND(I65*H65,2)</f>
        <v>0</v>
      </c>
      <c r="K65" s="63">
        <v>0.20999999999999999</v>
      </c>
      <c r="L65" s="64">
        <f>IF(ISNUMBER(K65),ROUND(J65*(K65+1),2),0)</f>
        <v>0</v>
      </c>
      <c r="M65" s="12"/>
      <c r="N65" s="2"/>
      <c r="O65" s="2"/>
      <c r="P65" s="2"/>
      <c r="Q65" s="41">
        <f>IF(ISNUMBER(K65),IF(H65&gt;0,IF(I65&gt;0,J65,0),0),0)</f>
        <v>0</v>
      </c>
      <c r="R65" s="33">
        <f>IF(ISNUMBER(K65)=FALSE,J65,0)</f>
        <v>0</v>
      </c>
    </row>
    <row r="66">
      <c r="A66" s="9"/>
      <c r="B66" s="56" t="s">
        <v>130</v>
      </c>
      <c r="C66" s="1"/>
      <c r="D66" s="1"/>
      <c r="E66" s="57" t="s">
        <v>7</v>
      </c>
      <c r="F66" s="1"/>
      <c r="G66" s="1"/>
      <c r="H66" s="48"/>
      <c r="I66" s="1"/>
      <c r="J66" s="48"/>
      <c r="K66" s="1"/>
      <c r="L66" s="1"/>
      <c r="M66" s="12"/>
      <c r="N66" s="2"/>
      <c r="O66" s="2"/>
      <c r="P66" s="2"/>
      <c r="Q66" s="2"/>
    </row>
    <row r="67" thickBot="1">
      <c r="A67" s="9"/>
      <c r="B67" s="58" t="s">
        <v>132</v>
      </c>
      <c r="C67" s="29"/>
      <c r="D67" s="29"/>
      <c r="E67" s="59" t="s">
        <v>1446</v>
      </c>
      <c r="F67" s="29"/>
      <c r="G67" s="29"/>
      <c r="H67" s="60"/>
      <c r="I67" s="29"/>
      <c r="J67" s="60"/>
      <c r="K67" s="29"/>
      <c r="L67" s="29"/>
      <c r="M67" s="12"/>
      <c r="N67" s="2"/>
      <c r="O67" s="2"/>
      <c r="P67" s="2"/>
      <c r="Q67" s="2"/>
    </row>
    <row r="68" thickTop="1">
      <c r="A68" s="9"/>
      <c r="B68" s="49">
        <v>13</v>
      </c>
      <c r="C68" s="50" t="s">
        <v>278</v>
      </c>
      <c r="D68" s="50" t="s">
        <v>7</v>
      </c>
      <c r="E68" s="50" t="s">
        <v>279</v>
      </c>
      <c r="F68" s="50" t="s">
        <v>7</v>
      </c>
      <c r="G68" s="51" t="s">
        <v>200</v>
      </c>
      <c r="H68" s="61">
        <v>80</v>
      </c>
      <c r="I68" s="35">
        <f>ROUND(0,2)</f>
        <v>0</v>
      </c>
      <c r="J68" s="62">
        <f>ROUND(I68*H68,2)</f>
        <v>0</v>
      </c>
      <c r="K68" s="63">
        <v>0.20999999999999999</v>
      </c>
      <c r="L68" s="64">
        <f>IF(ISNUMBER(K68),ROUND(J68*(K68+1),2),0)</f>
        <v>0</v>
      </c>
      <c r="M68" s="12"/>
      <c r="N68" s="2"/>
      <c r="O68" s="2"/>
      <c r="P68" s="2"/>
      <c r="Q68" s="41">
        <f>IF(ISNUMBER(K68),IF(H68&gt;0,IF(I68&gt;0,J68,0),0),0)</f>
        <v>0</v>
      </c>
      <c r="R68" s="33">
        <f>IF(ISNUMBER(K68)=FALSE,J68,0)</f>
        <v>0</v>
      </c>
    </row>
    <row r="69">
      <c r="A69" s="9"/>
      <c r="B69" s="56" t="s">
        <v>130</v>
      </c>
      <c r="C69" s="1"/>
      <c r="D69" s="1"/>
      <c r="E69" s="57" t="s">
        <v>7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 thickBot="1">
      <c r="A70" s="9"/>
      <c r="B70" s="58" t="s">
        <v>132</v>
      </c>
      <c r="C70" s="29"/>
      <c r="D70" s="29"/>
      <c r="E70" s="59" t="s">
        <v>1447</v>
      </c>
      <c r="F70" s="29"/>
      <c r="G70" s="29"/>
      <c r="H70" s="60"/>
      <c r="I70" s="29"/>
      <c r="J70" s="60"/>
      <c r="K70" s="29"/>
      <c r="L70" s="29"/>
      <c r="M70" s="12"/>
      <c r="N70" s="2"/>
      <c r="O70" s="2"/>
      <c r="P70" s="2"/>
      <c r="Q70" s="2"/>
    </row>
    <row r="71" thickTop="1">
      <c r="A71" s="9"/>
      <c r="B71" s="49">
        <v>14</v>
      </c>
      <c r="C71" s="50" t="s">
        <v>721</v>
      </c>
      <c r="D71" s="50" t="s">
        <v>7</v>
      </c>
      <c r="E71" s="50" t="s">
        <v>722</v>
      </c>
      <c r="F71" s="50" t="s">
        <v>7</v>
      </c>
      <c r="G71" s="51" t="s">
        <v>200</v>
      </c>
      <c r="H71" s="61">
        <v>160</v>
      </c>
      <c r="I71" s="35">
        <f>ROUND(0,2)</f>
        <v>0</v>
      </c>
      <c r="J71" s="62">
        <f>ROUND(I71*H71,2)</f>
        <v>0</v>
      </c>
      <c r="K71" s="63">
        <v>0.20999999999999999</v>
      </c>
      <c r="L71" s="64">
        <f>IF(ISNUMBER(K71),ROUND(J71*(K71+1),2),0)</f>
        <v>0</v>
      </c>
      <c r="M71" s="12"/>
      <c r="N71" s="2"/>
      <c r="O71" s="2"/>
      <c r="P71" s="2"/>
      <c r="Q71" s="41">
        <f>IF(ISNUMBER(K71),IF(H71&gt;0,IF(I71&gt;0,J71,0),0),0)</f>
        <v>0</v>
      </c>
      <c r="R71" s="33">
        <f>IF(ISNUMBER(K71)=FALSE,J71,0)</f>
        <v>0</v>
      </c>
    </row>
    <row r="72">
      <c r="A72" s="9"/>
      <c r="B72" s="56" t="s">
        <v>130</v>
      </c>
      <c r="C72" s="1"/>
      <c r="D72" s="1"/>
      <c r="E72" s="57" t="s">
        <v>7</v>
      </c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 thickBot="1">
      <c r="A73" s="9"/>
      <c r="B73" s="58" t="s">
        <v>132</v>
      </c>
      <c r="C73" s="29"/>
      <c r="D73" s="29"/>
      <c r="E73" s="59" t="s">
        <v>1448</v>
      </c>
      <c r="F73" s="29"/>
      <c r="G73" s="29"/>
      <c r="H73" s="60"/>
      <c r="I73" s="29"/>
      <c r="J73" s="60"/>
      <c r="K73" s="29"/>
      <c r="L73" s="29"/>
      <c r="M73" s="12"/>
      <c r="N73" s="2"/>
      <c r="O73" s="2"/>
      <c r="P73" s="2"/>
      <c r="Q73" s="2"/>
    </row>
    <row r="74" thickTop="1" thickBot="1" ht="25" customHeight="1">
      <c r="A74" s="9"/>
      <c r="B74" s="1"/>
      <c r="C74" s="65">
        <v>1</v>
      </c>
      <c r="D74" s="1"/>
      <c r="E74" s="66" t="s">
        <v>165</v>
      </c>
      <c r="F74" s="1"/>
      <c r="G74" s="67" t="s">
        <v>152</v>
      </c>
      <c r="H74" s="68">
        <f>J41+J44+J47+J50+J53+J56+J59+J62+J65+J68+J71</f>
        <v>0</v>
      </c>
      <c r="I74" s="67" t="s">
        <v>153</v>
      </c>
      <c r="J74" s="69">
        <f>(L74-H74)</f>
        <v>0</v>
      </c>
      <c r="K74" s="67" t="s">
        <v>154</v>
      </c>
      <c r="L74" s="70">
        <f>L41+L44+L47+L50+L53+L56+L59+L62+L65+L68+L71</f>
        <v>0</v>
      </c>
      <c r="M74" s="12"/>
      <c r="N74" s="2"/>
      <c r="O74" s="2"/>
      <c r="P74" s="2"/>
      <c r="Q74" s="41">
        <f>0+Q41+Q44+Q47+Q50+Q53+Q56+Q59+Q62+Q65+Q68+Q71</f>
        <v>0</v>
      </c>
      <c r="R74" s="33">
        <f>0+R41+R44+R47+R50+R53+R56+R59+R62+R65+R68+R71</f>
        <v>0</v>
      </c>
      <c r="S74" s="71">
        <f>Q74*(1+J74)+R74</f>
        <v>0</v>
      </c>
    </row>
    <row r="75" thickTop="1" thickBot="1" ht="25" customHeight="1">
      <c r="A75" s="9"/>
      <c r="B75" s="72"/>
      <c r="C75" s="72"/>
      <c r="D75" s="72"/>
      <c r="E75" s="73"/>
      <c r="F75" s="72"/>
      <c r="G75" s="74" t="s">
        <v>155</v>
      </c>
      <c r="H75" s="75">
        <f>J41+J44+J47+J50+J53+J56+J59+J62+J65+J68+J71</f>
        <v>0</v>
      </c>
      <c r="I75" s="74" t="s">
        <v>156</v>
      </c>
      <c r="J75" s="76">
        <f>0+J74</f>
        <v>0</v>
      </c>
      <c r="K75" s="74" t="s">
        <v>157</v>
      </c>
      <c r="L75" s="77">
        <f>L41+L44+L47+L50+L53+L56+L59+L62+L65+L68+L71</f>
        <v>0</v>
      </c>
      <c r="M75" s="12"/>
      <c r="N75" s="2"/>
      <c r="O75" s="2"/>
      <c r="P75" s="2"/>
      <c r="Q75" s="2"/>
    </row>
    <row r="76" ht="40" customHeight="1">
      <c r="A76" s="9"/>
      <c r="B76" s="82" t="s">
        <v>297</v>
      </c>
      <c r="C76" s="1"/>
      <c r="D76" s="1"/>
      <c r="E76" s="1"/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>
      <c r="A77" s="9"/>
      <c r="B77" s="49">
        <v>15</v>
      </c>
      <c r="C77" s="50" t="s">
        <v>302</v>
      </c>
      <c r="D77" s="50" t="s">
        <v>7</v>
      </c>
      <c r="E77" s="50" t="s">
        <v>303</v>
      </c>
      <c r="F77" s="50" t="s">
        <v>7</v>
      </c>
      <c r="G77" s="51" t="s">
        <v>172</v>
      </c>
      <c r="H77" s="52">
        <v>43.899999999999999</v>
      </c>
      <c r="I77" s="24">
        <f>ROUND(0,2)</f>
        <v>0</v>
      </c>
      <c r="J77" s="53">
        <f>ROUND(I77*H77,2)</f>
        <v>0</v>
      </c>
      <c r="K77" s="54">
        <v>0.20999999999999999</v>
      </c>
      <c r="L77" s="55">
        <f>IF(ISNUMBER(K77),ROUND(J77*(K77+1),2),0)</f>
        <v>0</v>
      </c>
      <c r="M77" s="12"/>
      <c r="N77" s="2"/>
      <c r="O77" s="2"/>
      <c r="P77" s="2"/>
      <c r="Q77" s="41">
        <f>IF(ISNUMBER(K77),IF(H77&gt;0,IF(I77&gt;0,J77,0),0),0)</f>
        <v>0</v>
      </c>
      <c r="R77" s="33">
        <f>IF(ISNUMBER(K77)=FALSE,J77,0)</f>
        <v>0</v>
      </c>
    </row>
    <row r="78">
      <c r="A78" s="9"/>
      <c r="B78" s="56" t="s">
        <v>130</v>
      </c>
      <c r="C78" s="1"/>
      <c r="D78" s="1"/>
      <c r="E78" s="57" t="s">
        <v>7</v>
      </c>
      <c r="F78" s="1"/>
      <c r="G78" s="1"/>
      <c r="H78" s="48"/>
      <c r="I78" s="1"/>
      <c r="J78" s="48"/>
      <c r="K78" s="1"/>
      <c r="L78" s="1"/>
      <c r="M78" s="12"/>
      <c r="N78" s="2"/>
      <c r="O78" s="2"/>
      <c r="P78" s="2"/>
      <c r="Q78" s="2"/>
    </row>
    <row r="79" thickBot="1">
      <c r="A79" s="9"/>
      <c r="B79" s="58" t="s">
        <v>132</v>
      </c>
      <c r="C79" s="29"/>
      <c r="D79" s="29"/>
      <c r="E79" s="59" t="s">
        <v>1449</v>
      </c>
      <c r="F79" s="29"/>
      <c r="G79" s="29"/>
      <c r="H79" s="60"/>
      <c r="I79" s="29"/>
      <c r="J79" s="60"/>
      <c r="K79" s="29"/>
      <c r="L79" s="29"/>
      <c r="M79" s="12"/>
      <c r="N79" s="2"/>
      <c r="O79" s="2"/>
      <c r="P79" s="2"/>
      <c r="Q79" s="2"/>
    </row>
    <row r="80" thickTop="1">
      <c r="A80" s="9"/>
      <c r="B80" s="49">
        <v>16</v>
      </c>
      <c r="C80" s="50" t="s">
        <v>1324</v>
      </c>
      <c r="D80" s="50" t="s">
        <v>7</v>
      </c>
      <c r="E80" s="50" t="s">
        <v>1325</v>
      </c>
      <c r="F80" s="50" t="s">
        <v>7</v>
      </c>
      <c r="G80" s="51" t="s">
        <v>200</v>
      </c>
      <c r="H80" s="61">
        <v>268</v>
      </c>
      <c r="I80" s="35">
        <f>ROUND(0,2)</f>
        <v>0</v>
      </c>
      <c r="J80" s="62">
        <f>ROUND(I80*H80,2)</f>
        <v>0</v>
      </c>
      <c r="K80" s="63">
        <v>0.20999999999999999</v>
      </c>
      <c r="L80" s="64">
        <f>IF(ISNUMBER(K80),ROUND(J80*(K80+1),2),0)</f>
        <v>0</v>
      </c>
      <c r="M80" s="12"/>
      <c r="N80" s="2"/>
      <c r="O80" s="2"/>
      <c r="P80" s="2"/>
      <c r="Q80" s="41">
        <f>IF(ISNUMBER(K80),IF(H80&gt;0,IF(I80&gt;0,J80,0),0),0)</f>
        <v>0</v>
      </c>
      <c r="R80" s="33">
        <f>IF(ISNUMBER(K80)=FALSE,J80,0)</f>
        <v>0</v>
      </c>
    </row>
    <row r="81">
      <c r="A81" s="9"/>
      <c r="B81" s="56" t="s">
        <v>130</v>
      </c>
      <c r="C81" s="1"/>
      <c r="D81" s="1"/>
      <c r="E81" s="57" t="s">
        <v>7</v>
      </c>
      <c r="F81" s="1"/>
      <c r="G81" s="1"/>
      <c r="H81" s="48"/>
      <c r="I81" s="1"/>
      <c r="J81" s="48"/>
      <c r="K81" s="1"/>
      <c r="L81" s="1"/>
      <c r="M81" s="12"/>
      <c r="N81" s="2"/>
      <c r="O81" s="2"/>
      <c r="P81" s="2"/>
      <c r="Q81" s="2"/>
    </row>
    <row r="82" thickBot="1">
      <c r="A82" s="9"/>
      <c r="B82" s="58" t="s">
        <v>132</v>
      </c>
      <c r="C82" s="29"/>
      <c r="D82" s="29"/>
      <c r="E82" s="59" t="s">
        <v>1450</v>
      </c>
      <c r="F82" s="29"/>
      <c r="G82" s="29"/>
      <c r="H82" s="60"/>
      <c r="I82" s="29"/>
      <c r="J82" s="60"/>
      <c r="K82" s="29"/>
      <c r="L82" s="29"/>
      <c r="M82" s="12"/>
      <c r="N82" s="2"/>
      <c r="O82" s="2"/>
      <c r="P82" s="2"/>
      <c r="Q82" s="2"/>
    </row>
    <row r="83" thickTop="1">
      <c r="A83" s="9"/>
      <c r="B83" s="49">
        <v>17</v>
      </c>
      <c r="C83" s="50" t="s">
        <v>1294</v>
      </c>
      <c r="D83" s="50" t="s">
        <v>7</v>
      </c>
      <c r="E83" s="50" t="s">
        <v>1295</v>
      </c>
      <c r="F83" s="50" t="s">
        <v>7</v>
      </c>
      <c r="G83" s="51" t="s">
        <v>200</v>
      </c>
      <c r="H83" s="61">
        <v>8</v>
      </c>
      <c r="I83" s="35">
        <f>ROUND(0,2)</f>
        <v>0</v>
      </c>
      <c r="J83" s="62">
        <f>ROUND(I83*H83,2)</f>
        <v>0</v>
      </c>
      <c r="K83" s="63">
        <v>0.20999999999999999</v>
      </c>
      <c r="L83" s="64">
        <f>IF(ISNUMBER(K83),ROUND(J83*(K83+1),2),0)</f>
        <v>0</v>
      </c>
      <c r="M83" s="12"/>
      <c r="N83" s="2"/>
      <c r="O83" s="2"/>
      <c r="P83" s="2"/>
      <c r="Q83" s="41">
        <f>IF(ISNUMBER(K83),IF(H83&gt;0,IF(I83&gt;0,J83,0),0),0)</f>
        <v>0</v>
      </c>
      <c r="R83" s="33">
        <f>IF(ISNUMBER(K83)=FALSE,J83,0)</f>
        <v>0</v>
      </c>
    </row>
    <row r="84">
      <c r="A84" s="9"/>
      <c r="B84" s="56" t="s">
        <v>130</v>
      </c>
      <c r="C84" s="1"/>
      <c r="D84" s="1"/>
      <c r="E84" s="57" t="s">
        <v>7</v>
      </c>
      <c r="F84" s="1"/>
      <c r="G84" s="1"/>
      <c r="H84" s="48"/>
      <c r="I84" s="1"/>
      <c r="J84" s="48"/>
      <c r="K84" s="1"/>
      <c r="L84" s="1"/>
      <c r="M84" s="12"/>
      <c r="N84" s="2"/>
      <c r="O84" s="2"/>
      <c r="P84" s="2"/>
      <c r="Q84" s="2"/>
    </row>
    <row r="85" thickBot="1">
      <c r="A85" s="9"/>
      <c r="B85" s="58" t="s">
        <v>132</v>
      </c>
      <c r="C85" s="29"/>
      <c r="D85" s="29"/>
      <c r="E85" s="59" t="s">
        <v>1451</v>
      </c>
      <c r="F85" s="29"/>
      <c r="G85" s="29"/>
      <c r="H85" s="60"/>
      <c r="I85" s="29"/>
      <c r="J85" s="60"/>
      <c r="K85" s="29"/>
      <c r="L85" s="29"/>
      <c r="M85" s="12"/>
      <c r="N85" s="2"/>
      <c r="O85" s="2"/>
      <c r="P85" s="2"/>
      <c r="Q85" s="2"/>
    </row>
    <row r="86" thickTop="1">
      <c r="A86" s="9"/>
      <c r="B86" s="49">
        <v>18</v>
      </c>
      <c r="C86" s="50" t="s">
        <v>1369</v>
      </c>
      <c r="D86" s="50" t="s">
        <v>7</v>
      </c>
      <c r="E86" s="50" t="s">
        <v>1370</v>
      </c>
      <c r="F86" s="50" t="s">
        <v>7</v>
      </c>
      <c r="G86" s="51" t="s">
        <v>200</v>
      </c>
      <c r="H86" s="61">
        <v>3</v>
      </c>
      <c r="I86" s="35">
        <f>ROUND(0,2)</f>
        <v>0</v>
      </c>
      <c r="J86" s="62">
        <f>ROUND(I86*H86,2)</f>
        <v>0</v>
      </c>
      <c r="K86" s="63">
        <v>0.20999999999999999</v>
      </c>
      <c r="L86" s="64">
        <f>IF(ISNUMBER(K86),ROUND(J86*(K86+1),2),0)</f>
        <v>0</v>
      </c>
      <c r="M86" s="12"/>
      <c r="N86" s="2"/>
      <c r="O86" s="2"/>
      <c r="P86" s="2"/>
      <c r="Q86" s="41">
        <f>IF(ISNUMBER(K86),IF(H86&gt;0,IF(I86&gt;0,J86,0),0),0)</f>
        <v>0</v>
      </c>
      <c r="R86" s="33">
        <f>IF(ISNUMBER(K86)=FALSE,J86,0)</f>
        <v>0</v>
      </c>
    </row>
    <row r="87">
      <c r="A87" s="9"/>
      <c r="B87" s="56" t="s">
        <v>130</v>
      </c>
      <c r="C87" s="1"/>
      <c r="D87" s="1"/>
      <c r="E87" s="57" t="s">
        <v>7</v>
      </c>
      <c r="F87" s="1"/>
      <c r="G87" s="1"/>
      <c r="H87" s="48"/>
      <c r="I87" s="1"/>
      <c r="J87" s="48"/>
      <c r="K87" s="1"/>
      <c r="L87" s="1"/>
      <c r="M87" s="12"/>
      <c r="N87" s="2"/>
      <c r="O87" s="2"/>
      <c r="P87" s="2"/>
      <c r="Q87" s="2"/>
    </row>
    <row r="88" thickBot="1">
      <c r="A88" s="9"/>
      <c r="B88" s="58" t="s">
        <v>132</v>
      </c>
      <c r="C88" s="29"/>
      <c r="D88" s="29"/>
      <c r="E88" s="59" t="s">
        <v>1452</v>
      </c>
      <c r="F88" s="29"/>
      <c r="G88" s="29"/>
      <c r="H88" s="60"/>
      <c r="I88" s="29"/>
      <c r="J88" s="60"/>
      <c r="K88" s="29"/>
      <c r="L88" s="29"/>
      <c r="M88" s="12"/>
      <c r="N88" s="2"/>
      <c r="O88" s="2"/>
      <c r="P88" s="2"/>
      <c r="Q88" s="2"/>
    </row>
    <row r="89" thickTop="1">
      <c r="A89" s="9"/>
      <c r="B89" s="49">
        <v>19</v>
      </c>
      <c r="C89" s="50" t="s">
        <v>1372</v>
      </c>
      <c r="D89" s="50" t="s">
        <v>7</v>
      </c>
      <c r="E89" s="50" t="s">
        <v>1373</v>
      </c>
      <c r="F89" s="50" t="s">
        <v>7</v>
      </c>
      <c r="G89" s="51" t="s">
        <v>200</v>
      </c>
      <c r="H89" s="61">
        <v>5</v>
      </c>
      <c r="I89" s="35">
        <f>ROUND(0,2)</f>
        <v>0</v>
      </c>
      <c r="J89" s="62">
        <f>ROUND(I89*H89,2)</f>
        <v>0</v>
      </c>
      <c r="K89" s="63">
        <v>0.20999999999999999</v>
      </c>
      <c r="L89" s="64">
        <f>IF(ISNUMBER(K89),ROUND(J89*(K89+1),2),0)</f>
        <v>0</v>
      </c>
      <c r="M89" s="12"/>
      <c r="N89" s="2"/>
      <c r="O89" s="2"/>
      <c r="P89" s="2"/>
      <c r="Q89" s="41">
        <f>IF(ISNUMBER(K89),IF(H89&gt;0,IF(I89&gt;0,J89,0),0),0)</f>
        <v>0</v>
      </c>
      <c r="R89" s="33">
        <f>IF(ISNUMBER(K89)=FALSE,J89,0)</f>
        <v>0</v>
      </c>
    </row>
    <row r="90">
      <c r="A90" s="9"/>
      <c r="B90" s="56" t="s">
        <v>130</v>
      </c>
      <c r="C90" s="1"/>
      <c r="D90" s="1"/>
      <c r="E90" s="57" t="s">
        <v>7</v>
      </c>
      <c r="F90" s="1"/>
      <c r="G90" s="1"/>
      <c r="H90" s="48"/>
      <c r="I90" s="1"/>
      <c r="J90" s="48"/>
      <c r="K90" s="1"/>
      <c r="L90" s="1"/>
      <c r="M90" s="12"/>
      <c r="N90" s="2"/>
      <c r="O90" s="2"/>
      <c r="P90" s="2"/>
      <c r="Q90" s="2"/>
    </row>
    <row r="91" thickBot="1">
      <c r="A91" s="9"/>
      <c r="B91" s="58" t="s">
        <v>132</v>
      </c>
      <c r="C91" s="29"/>
      <c r="D91" s="29"/>
      <c r="E91" s="59" t="s">
        <v>1453</v>
      </c>
      <c r="F91" s="29"/>
      <c r="G91" s="29"/>
      <c r="H91" s="60"/>
      <c r="I91" s="29"/>
      <c r="J91" s="60"/>
      <c r="K91" s="29"/>
      <c r="L91" s="29"/>
      <c r="M91" s="12"/>
      <c r="N91" s="2"/>
      <c r="O91" s="2"/>
      <c r="P91" s="2"/>
      <c r="Q91" s="2"/>
    </row>
    <row r="92" thickTop="1" thickBot="1" ht="25" customHeight="1">
      <c r="A92" s="9"/>
      <c r="B92" s="1"/>
      <c r="C92" s="65">
        <v>5</v>
      </c>
      <c r="D92" s="1"/>
      <c r="E92" s="66" t="s">
        <v>167</v>
      </c>
      <c r="F92" s="1"/>
      <c r="G92" s="67" t="s">
        <v>152</v>
      </c>
      <c r="H92" s="68">
        <f>J77+J80+J83+J86+J89</f>
        <v>0</v>
      </c>
      <c r="I92" s="67" t="s">
        <v>153</v>
      </c>
      <c r="J92" s="69">
        <f>(L92-H92)</f>
        <v>0</v>
      </c>
      <c r="K92" s="67" t="s">
        <v>154</v>
      </c>
      <c r="L92" s="70">
        <f>L77+L80+L83+L86+L89</f>
        <v>0</v>
      </c>
      <c r="M92" s="12"/>
      <c r="N92" s="2"/>
      <c r="O92" s="2"/>
      <c r="P92" s="2"/>
      <c r="Q92" s="41">
        <f>0+Q77+Q80+Q83+Q86+Q89</f>
        <v>0</v>
      </c>
      <c r="R92" s="33">
        <f>0+R77+R80+R83+R86+R89</f>
        <v>0</v>
      </c>
      <c r="S92" s="71">
        <f>Q92*(1+J92)+R92</f>
        <v>0</v>
      </c>
    </row>
    <row r="93" thickTop="1" thickBot="1" ht="25" customHeight="1">
      <c r="A93" s="9"/>
      <c r="B93" s="72"/>
      <c r="C93" s="72"/>
      <c r="D93" s="72"/>
      <c r="E93" s="73"/>
      <c r="F93" s="72"/>
      <c r="G93" s="74" t="s">
        <v>155</v>
      </c>
      <c r="H93" s="75">
        <f>J77+J80+J83+J86+J89</f>
        <v>0</v>
      </c>
      <c r="I93" s="74" t="s">
        <v>156</v>
      </c>
      <c r="J93" s="76">
        <f>0+J92</f>
        <v>0</v>
      </c>
      <c r="K93" s="74" t="s">
        <v>157</v>
      </c>
      <c r="L93" s="77">
        <f>L77+L80+L83+L86+L89</f>
        <v>0</v>
      </c>
      <c r="M93" s="12"/>
      <c r="N93" s="2"/>
      <c r="O93" s="2"/>
      <c r="P93" s="2"/>
      <c r="Q93" s="2"/>
    </row>
    <row r="94" ht="40" customHeight="1">
      <c r="A94" s="9"/>
      <c r="B94" s="82" t="s">
        <v>346</v>
      </c>
      <c r="C94" s="1"/>
      <c r="D94" s="1"/>
      <c r="E94" s="1"/>
      <c r="F94" s="1"/>
      <c r="G94" s="1"/>
      <c r="H94" s="48"/>
      <c r="I94" s="1"/>
      <c r="J94" s="48"/>
      <c r="K94" s="1"/>
      <c r="L94" s="1"/>
      <c r="M94" s="12"/>
      <c r="N94" s="2"/>
      <c r="O94" s="2"/>
      <c r="P94" s="2"/>
      <c r="Q94" s="2"/>
    </row>
    <row r="95">
      <c r="A95" s="9"/>
      <c r="B95" s="49">
        <v>20</v>
      </c>
      <c r="C95" s="50" t="s">
        <v>1328</v>
      </c>
      <c r="D95" s="50" t="s">
        <v>7</v>
      </c>
      <c r="E95" s="50" t="s">
        <v>1329</v>
      </c>
      <c r="F95" s="50" t="s">
        <v>7</v>
      </c>
      <c r="G95" s="51" t="s">
        <v>172</v>
      </c>
      <c r="H95" s="52">
        <v>7.2000000000000002</v>
      </c>
      <c r="I95" s="24">
        <f>ROUND(0,2)</f>
        <v>0</v>
      </c>
      <c r="J95" s="53">
        <f>ROUND(I95*H95,2)</f>
        <v>0</v>
      </c>
      <c r="K95" s="54">
        <v>0.20999999999999999</v>
      </c>
      <c r="L95" s="55">
        <f>IF(ISNUMBER(K95),ROUND(J95*(K95+1),2),0)</f>
        <v>0</v>
      </c>
      <c r="M95" s="12"/>
      <c r="N95" s="2"/>
      <c r="O95" s="2"/>
      <c r="P95" s="2"/>
      <c r="Q95" s="41">
        <f>IF(ISNUMBER(K95),IF(H95&gt;0,IF(I95&gt;0,J95,0),0),0)</f>
        <v>0</v>
      </c>
      <c r="R95" s="33">
        <f>IF(ISNUMBER(K95)=FALSE,J95,0)</f>
        <v>0</v>
      </c>
    </row>
    <row r="96">
      <c r="A96" s="9"/>
      <c r="B96" s="56" t="s">
        <v>130</v>
      </c>
      <c r="C96" s="1"/>
      <c r="D96" s="1"/>
      <c r="E96" s="57" t="s">
        <v>7</v>
      </c>
      <c r="F96" s="1"/>
      <c r="G96" s="1"/>
      <c r="H96" s="48"/>
      <c r="I96" s="1"/>
      <c r="J96" s="48"/>
      <c r="K96" s="1"/>
      <c r="L96" s="1"/>
      <c r="M96" s="12"/>
      <c r="N96" s="2"/>
      <c r="O96" s="2"/>
      <c r="P96" s="2"/>
      <c r="Q96" s="2"/>
    </row>
    <row r="97" thickBot="1">
      <c r="A97" s="9"/>
      <c r="B97" s="58" t="s">
        <v>132</v>
      </c>
      <c r="C97" s="29"/>
      <c r="D97" s="29"/>
      <c r="E97" s="59" t="s">
        <v>1454</v>
      </c>
      <c r="F97" s="29"/>
      <c r="G97" s="29"/>
      <c r="H97" s="60"/>
      <c r="I97" s="29"/>
      <c r="J97" s="60"/>
      <c r="K97" s="29"/>
      <c r="L97" s="29"/>
      <c r="M97" s="12"/>
      <c r="N97" s="2"/>
      <c r="O97" s="2"/>
      <c r="P97" s="2"/>
      <c r="Q97" s="2"/>
    </row>
    <row r="98" thickTop="1">
      <c r="A98" s="9"/>
      <c r="B98" s="49">
        <v>21</v>
      </c>
      <c r="C98" s="50" t="s">
        <v>1331</v>
      </c>
      <c r="D98" s="50" t="s">
        <v>7</v>
      </c>
      <c r="E98" s="50" t="s">
        <v>1332</v>
      </c>
      <c r="F98" s="50" t="s">
        <v>7</v>
      </c>
      <c r="G98" s="51" t="s">
        <v>227</v>
      </c>
      <c r="H98" s="61">
        <v>97</v>
      </c>
      <c r="I98" s="35">
        <f>ROUND(0,2)</f>
        <v>0</v>
      </c>
      <c r="J98" s="62">
        <f>ROUND(I98*H98,2)</f>
        <v>0</v>
      </c>
      <c r="K98" s="63">
        <v>0.20999999999999999</v>
      </c>
      <c r="L98" s="64">
        <f>IF(ISNUMBER(K98),ROUND(J98*(K98+1),2),0)</f>
        <v>0</v>
      </c>
      <c r="M98" s="12"/>
      <c r="N98" s="2"/>
      <c r="O98" s="2"/>
      <c r="P98" s="2"/>
      <c r="Q98" s="41">
        <f>IF(ISNUMBER(K98),IF(H98&gt;0,IF(I98&gt;0,J98,0),0),0)</f>
        <v>0</v>
      </c>
      <c r="R98" s="33">
        <f>IF(ISNUMBER(K98)=FALSE,J98,0)</f>
        <v>0</v>
      </c>
    </row>
    <row r="99">
      <c r="A99" s="9"/>
      <c r="B99" s="56" t="s">
        <v>130</v>
      </c>
      <c r="C99" s="1"/>
      <c r="D99" s="1"/>
      <c r="E99" s="57" t="s">
        <v>7</v>
      </c>
      <c r="F99" s="1"/>
      <c r="G99" s="1"/>
      <c r="H99" s="48"/>
      <c r="I99" s="1"/>
      <c r="J99" s="48"/>
      <c r="K99" s="1"/>
      <c r="L99" s="1"/>
      <c r="M99" s="12"/>
      <c r="N99" s="2"/>
      <c r="O99" s="2"/>
      <c r="P99" s="2"/>
      <c r="Q99" s="2"/>
    </row>
    <row r="100" thickBot="1">
      <c r="A100" s="9"/>
      <c r="B100" s="58" t="s">
        <v>132</v>
      </c>
      <c r="C100" s="29"/>
      <c r="D100" s="29"/>
      <c r="E100" s="59" t="s">
        <v>1455</v>
      </c>
      <c r="F100" s="29"/>
      <c r="G100" s="29"/>
      <c r="H100" s="60"/>
      <c r="I100" s="29"/>
      <c r="J100" s="60"/>
      <c r="K100" s="29"/>
      <c r="L100" s="29"/>
      <c r="M100" s="12"/>
      <c r="N100" s="2"/>
      <c r="O100" s="2"/>
      <c r="P100" s="2"/>
      <c r="Q100" s="2"/>
    </row>
    <row r="101" thickTop="1">
      <c r="A101" s="9"/>
      <c r="B101" s="49">
        <v>22</v>
      </c>
      <c r="C101" s="50" t="s">
        <v>354</v>
      </c>
      <c r="D101" s="50" t="s">
        <v>179</v>
      </c>
      <c r="E101" s="50" t="s">
        <v>355</v>
      </c>
      <c r="F101" s="50" t="s">
        <v>7</v>
      </c>
      <c r="G101" s="51" t="s">
        <v>227</v>
      </c>
      <c r="H101" s="61">
        <v>14</v>
      </c>
      <c r="I101" s="35">
        <f>ROUND(0,2)</f>
        <v>0</v>
      </c>
      <c r="J101" s="62">
        <f>ROUND(I101*H101,2)</f>
        <v>0</v>
      </c>
      <c r="K101" s="63">
        <v>0.20999999999999999</v>
      </c>
      <c r="L101" s="64">
        <f>IF(ISNUMBER(K101),ROUND(J101*(K101+1),2),0)</f>
        <v>0</v>
      </c>
      <c r="M101" s="12"/>
      <c r="N101" s="2"/>
      <c r="O101" s="2"/>
      <c r="P101" s="2"/>
      <c r="Q101" s="41">
        <f>IF(ISNUMBER(K101),IF(H101&gt;0,IF(I101&gt;0,J101,0),0),0)</f>
        <v>0</v>
      </c>
      <c r="R101" s="33">
        <f>IF(ISNUMBER(K101)=FALSE,J101,0)</f>
        <v>0</v>
      </c>
    </row>
    <row r="102">
      <c r="A102" s="9"/>
      <c r="B102" s="56" t="s">
        <v>130</v>
      </c>
      <c r="C102" s="1"/>
      <c r="D102" s="1"/>
      <c r="E102" s="57" t="s">
        <v>358</v>
      </c>
      <c r="F102" s="1"/>
      <c r="G102" s="1"/>
      <c r="H102" s="48"/>
      <c r="I102" s="1"/>
      <c r="J102" s="48"/>
      <c r="K102" s="1"/>
      <c r="L102" s="1"/>
      <c r="M102" s="12"/>
      <c r="N102" s="2"/>
      <c r="O102" s="2"/>
      <c r="P102" s="2"/>
      <c r="Q102" s="2"/>
    </row>
    <row r="103" thickBot="1">
      <c r="A103" s="9"/>
      <c r="B103" s="58" t="s">
        <v>132</v>
      </c>
      <c r="C103" s="29"/>
      <c r="D103" s="29"/>
      <c r="E103" s="59" t="s">
        <v>1456</v>
      </c>
      <c r="F103" s="29"/>
      <c r="G103" s="29"/>
      <c r="H103" s="60"/>
      <c r="I103" s="29"/>
      <c r="J103" s="60"/>
      <c r="K103" s="29"/>
      <c r="L103" s="29"/>
      <c r="M103" s="12"/>
      <c r="N103" s="2"/>
      <c r="O103" s="2"/>
      <c r="P103" s="2"/>
      <c r="Q103" s="2"/>
    </row>
    <row r="104" thickTop="1" thickBot="1" ht="25" customHeight="1">
      <c r="A104" s="9"/>
      <c r="B104" s="1"/>
      <c r="C104" s="65">
        <v>9</v>
      </c>
      <c r="D104" s="1"/>
      <c r="E104" s="66" t="s">
        <v>169</v>
      </c>
      <c r="F104" s="1"/>
      <c r="G104" s="67" t="s">
        <v>152</v>
      </c>
      <c r="H104" s="68">
        <f>J95+J98+J101</f>
        <v>0</v>
      </c>
      <c r="I104" s="67" t="s">
        <v>153</v>
      </c>
      <c r="J104" s="69">
        <f>(L104-H104)</f>
        <v>0</v>
      </c>
      <c r="K104" s="67" t="s">
        <v>154</v>
      </c>
      <c r="L104" s="70">
        <f>L95+L98+L101</f>
        <v>0</v>
      </c>
      <c r="M104" s="12"/>
      <c r="N104" s="2"/>
      <c r="O104" s="2"/>
      <c r="P104" s="2"/>
      <c r="Q104" s="41">
        <f>0+Q95+Q98+Q101</f>
        <v>0</v>
      </c>
      <c r="R104" s="33">
        <f>0+R95+R98+R101</f>
        <v>0</v>
      </c>
      <c r="S104" s="71">
        <f>Q104*(1+J104)+R104</f>
        <v>0</v>
      </c>
    </row>
    <row r="105" thickTop="1" thickBot="1" ht="25" customHeight="1">
      <c r="A105" s="9"/>
      <c r="B105" s="72"/>
      <c r="C105" s="72"/>
      <c r="D105" s="72"/>
      <c r="E105" s="73"/>
      <c r="F105" s="72"/>
      <c r="G105" s="74" t="s">
        <v>155</v>
      </c>
      <c r="H105" s="75">
        <f>J95+J98+J101</f>
        <v>0</v>
      </c>
      <c r="I105" s="74" t="s">
        <v>156</v>
      </c>
      <c r="J105" s="76">
        <f>0+J104</f>
        <v>0</v>
      </c>
      <c r="K105" s="74" t="s">
        <v>157</v>
      </c>
      <c r="L105" s="77">
        <f>L95+L98+L101</f>
        <v>0</v>
      </c>
      <c r="M105" s="12"/>
      <c r="N105" s="2"/>
      <c r="O105" s="2"/>
      <c r="P105" s="2"/>
      <c r="Q105" s="2"/>
    </row>
    <row r="106">
      <c r="A106" s="13"/>
      <c r="B106" s="4"/>
      <c r="C106" s="4"/>
      <c r="D106" s="4"/>
      <c r="E106" s="4"/>
      <c r="F106" s="4"/>
      <c r="G106" s="4"/>
      <c r="H106" s="78"/>
      <c r="I106" s="4"/>
      <c r="J106" s="78"/>
      <c r="K106" s="4"/>
      <c r="L106" s="4"/>
      <c r="M106" s="14"/>
      <c r="N106" s="2"/>
      <c r="O106" s="2"/>
      <c r="P106" s="2"/>
      <c r="Q106" s="2"/>
    </row>
    <row r="10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2"/>
      <c r="O107" s="2"/>
      <c r="P107" s="2"/>
      <c r="Q107" s="2"/>
    </row>
  </sheetData>
  <mergeCells count="65">
    <mergeCell ref="B42:D42"/>
    <mergeCell ref="B43:D43"/>
    <mergeCell ref="B45:D45"/>
    <mergeCell ref="B46:D46"/>
    <mergeCell ref="B48:D48"/>
    <mergeCell ref="B49:D49"/>
    <mergeCell ref="B51:D51"/>
    <mergeCell ref="B52:D52"/>
    <mergeCell ref="B54:D54"/>
    <mergeCell ref="B55:D55"/>
    <mergeCell ref="B57:D57"/>
    <mergeCell ref="B58:D58"/>
    <mergeCell ref="B60:D60"/>
    <mergeCell ref="B61:D61"/>
    <mergeCell ref="B63:D63"/>
    <mergeCell ref="B64:D64"/>
    <mergeCell ref="B66:D66"/>
    <mergeCell ref="B67:D67"/>
    <mergeCell ref="B69:D69"/>
    <mergeCell ref="B70:D70"/>
    <mergeCell ref="B72:D72"/>
    <mergeCell ref="B73:D73"/>
    <mergeCell ref="B78:D78"/>
    <mergeCell ref="B79:D79"/>
    <mergeCell ref="B81:D81"/>
    <mergeCell ref="B82:D82"/>
    <mergeCell ref="B84:D84"/>
    <mergeCell ref="B85:D85"/>
    <mergeCell ref="B87:D87"/>
    <mergeCell ref="B88:D88"/>
    <mergeCell ref="B90:D90"/>
    <mergeCell ref="B91:D91"/>
    <mergeCell ref="B76:L76"/>
    <mergeCell ref="B96:D96"/>
    <mergeCell ref="B97:D97"/>
    <mergeCell ref="B99:D99"/>
    <mergeCell ref="B100:D100"/>
    <mergeCell ref="B102:D102"/>
    <mergeCell ref="B103:D103"/>
    <mergeCell ref="B94:L94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5:C26"/>
    <mergeCell ref="B28:L28"/>
    <mergeCell ref="B30:D30"/>
    <mergeCell ref="B31:D31"/>
    <mergeCell ref="B33:D33"/>
    <mergeCell ref="B34:D34"/>
    <mergeCell ref="B36:D36"/>
    <mergeCell ref="B37:D37"/>
    <mergeCell ref="B40:L40"/>
    <mergeCell ref="B22:D22"/>
    <mergeCell ref="B23:D23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H37+H94+H100+H109+H127+H139+H169+H175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686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L37+L94+L100+L109+L127+L139+L169+L175</f>
        <v>0</v>
      </c>
      <c r="K11" s="1"/>
      <c r="L11" s="1"/>
      <c r="M11" s="12"/>
      <c r="N11" s="2"/>
      <c r="O11" s="2"/>
      <c r="P11" s="2"/>
      <c r="Q11" s="41">
        <f>IF(SUM(K20:K27)&gt;0,ROUND(SUM(S20:S27)/SUM(K20:K27)-1,8),0)</f>
        <v>0</v>
      </c>
      <c r="R11" s="33">
        <f>AVERAGE(J36,J93,J99,J108,J126,J138,J168,J174)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H37</f>
        <v>0</v>
      </c>
      <c r="L20" s="46">
        <f>L37</f>
        <v>0</v>
      </c>
      <c r="M20" s="12"/>
      <c r="N20" s="2"/>
      <c r="O20" s="2"/>
      <c r="P20" s="2"/>
      <c r="Q20" s="2"/>
      <c r="S20" s="33">
        <f>S36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H94</f>
        <v>0</v>
      </c>
      <c r="L21" s="46">
        <f>L94</f>
        <v>0</v>
      </c>
      <c r="M21" s="12"/>
      <c r="N21" s="2"/>
      <c r="O21" s="2"/>
      <c r="P21" s="2"/>
      <c r="Q21" s="2"/>
      <c r="S21" s="33">
        <f>S93</f>
        <v>0</v>
      </c>
    </row>
    <row r="22">
      <c r="A22" s="9"/>
      <c r="B22" s="44">
        <v>2</v>
      </c>
      <c r="C22" s="1"/>
      <c r="D22" s="1"/>
      <c r="E22" s="45" t="s">
        <v>166</v>
      </c>
      <c r="F22" s="1"/>
      <c r="G22" s="1"/>
      <c r="H22" s="1"/>
      <c r="I22" s="1"/>
      <c r="J22" s="1"/>
      <c r="K22" s="46">
        <f>H100</f>
        <v>0</v>
      </c>
      <c r="L22" s="46">
        <f>L100</f>
        <v>0</v>
      </c>
      <c r="M22" s="12"/>
      <c r="N22" s="2"/>
      <c r="O22" s="2"/>
      <c r="P22" s="2"/>
      <c r="Q22" s="2"/>
      <c r="S22" s="33">
        <f>S99</f>
        <v>0</v>
      </c>
    </row>
    <row r="23">
      <c r="A23" s="9"/>
      <c r="B23" s="44">
        <v>3</v>
      </c>
      <c r="C23" s="1"/>
      <c r="D23" s="1"/>
      <c r="E23" s="45" t="s">
        <v>687</v>
      </c>
      <c r="F23" s="1"/>
      <c r="G23" s="1"/>
      <c r="H23" s="1"/>
      <c r="I23" s="1"/>
      <c r="J23" s="1"/>
      <c r="K23" s="46">
        <f>H109</f>
        <v>0</v>
      </c>
      <c r="L23" s="46">
        <f>L109</f>
        <v>0</v>
      </c>
      <c r="M23" s="12"/>
      <c r="N23" s="2"/>
      <c r="O23" s="2"/>
      <c r="P23" s="2"/>
      <c r="Q23" s="2"/>
      <c r="S23" s="33">
        <f>S108</f>
        <v>0</v>
      </c>
    </row>
    <row r="24">
      <c r="A24" s="9"/>
      <c r="B24" s="44">
        <v>4</v>
      </c>
      <c r="C24" s="1"/>
      <c r="D24" s="1"/>
      <c r="E24" s="45" t="s">
        <v>602</v>
      </c>
      <c r="F24" s="1"/>
      <c r="G24" s="1"/>
      <c r="H24" s="1"/>
      <c r="I24" s="1"/>
      <c r="J24" s="1"/>
      <c r="K24" s="46">
        <f>H127</f>
        <v>0</v>
      </c>
      <c r="L24" s="46">
        <f>L127</f>
        <v>0</v>
      </c>
      <c r="M24" s="12"/>
      <c r="N24" s="2"/>
      <c r="O24" s="2"/>
      <c r="P24" s="2"/>
      <c r="Q24" s="2"/>
      <c r="S24" s="33">
        <f>S126</f>
        <v>0</v>
      </c>
    </row>
    <row r="25">
      <c r="A25" s="9"/>
      <c r="B25" s="44">
        <v>7</v>
      </c>
      <c r="C25" s="1"/>
      <c r="D25" s="1"/>
      <c r="E25" s="45" t="s">
        <v>688</v>
      </c>
      <c r="F25" s="1"/>
      <c r="G25" s="1"/>
      <c r="H25" s="1"/>
      <c r="I25" s="1"/>
      <c r="J25" s="1"/>
      <c r="K25" s="46">
        <f>H139</f>
        <v>0</v>
      </c>
      <c r="L25" s="46">
        <f>L139</f>
        <v>0</v>
      </c>
      <c r="M25" s="79"/>
      <c r="N25" s="2"/>
      <c r="O25" s="2"/>
      <c r="P25" s="2"/>
      <c r="Q25" s="2"/>
      <c r="S25" s="33">
        <f>S138</f>
        <v>0</v>
      </c>
    </row>
    <row r="26">
      <c r="A26" s="9"/>
      <c r="B26" s="44">
        <v>8</v>
      </c>
      <c r="C26" s="1"/>
      <c r="D26" s="1"/>
      <c r="E26" s="45" t="s">
        <v>168</v>
      </c>
      <c r="F26" s="1"/>
      <c r="G26" s="1"/>
      <c r="H26" s="1"/>
      <c r="I26" s="1"/>
      <c r="J26" s="1"/>
      <c r="K26" s="46">
        <f>H169</f>
        <v>0</v>
      </c>
      <c r="L26" s="46">
        <f>L169</f>
        <v>0</v>
      </c>
      <c r="M26" s="79"/>
      <c r="N26" s="2"/>
      <c r="O26" s="2"/>
      <c r="P26" s="2"/>
      <c r="Q26" s="2"/>
      <c r="S26" s="33">
        <f>S168</f>
        <v>0</v>
      </c>
    </row>
    <row r="27">
      <c r="A27" s="9"/>
      <c r="B27" s="44">
        <v>9</v>
      </c>
      <c r="C27" s="1"/>
      <c r="D27" s="1"/>
      <c r="E27" s="45" t="s">
        <v>169</v>
      </c>
      <c r="F27" s="1"/>
      <c r="G27" s="1"/>
      <c r="H27" s="1"/>
      <c r="I27" s="1"/>
      <c r="J27" s="1"/>
      <c r="K27" s="46">
        <f>H175</f>
        <v>0</v>
      </c>
      <c r="L27" s="46">
        <f>L175</f>
        <v>0</v>
      </c>
      <c r="M27" s="79"/>
      <c r="N27" s="2"/>
      <c r="O27" s="2"/>
      <c r="P27" s="2"/>
      <c r="Q27" s="2"/>
      <c r="S27" s="33">
        <f>S174</f>
        <v>0</v>
      </c>
    </row>
    <row r="28">
      <c r="A28" s="1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80"/>
      <c r="N28" s="2"/>
      <c r="O28" s="2"/>
      <c r="P28" s="2"/>
      <c r="Q28" s="2"/>
    </row>
    <row r="29" ht="14" customHeight="1">
      <c r="A29" s="4"/>
      <c r="B29" s="36" t="s">
        <v>118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2"/>
      <c r="N29" s="2"/>
      <c r="O29" s="2"/>
      <c r="P29" s="2"/>
      <c r="Q29" s="2"/>
    </row>
    <row r="30" ht="18" customHeight="1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81"/>
      <c r="N30" s="2"/>
      <c r="O30" s="2"/>
      <c r="P30" s="2"/>
      <c r="Q30" s="2"/>
    </row>
    <row r="31" ht="18" customHeight="1">
      <c r="A31" s="9"/>
      <c r="B31" s="42" t="s">
        <v>119</v>
      </c>
      <c r="C31" s="42" t="s">
        <v>115</v>
      </c>
      <c r="D31" s="42" t="s">
        <v>120</v>
      </c>
      <c r="E31" s="42" t="s">
        <v>116</v>
      </c>
      <c r="F31" s="42" t="s">
        <v>121</v>
      </c>
      <c r="G31" s="43" t="s">
        <v>122</v>
      </c>
      <c r="H31" s="22" t="s">
        <v>123</v>
      </c>
      <c r="I31" s="22" t="s">
        <v>124</v>
      </c>
      <c r="J31" s="22" t="s">
        <v>17</v>
      </c>
      <c r="K31" s="43" t="s">
        <v>125</v>
      </c>
      <c r="L31" s="22" t="s">
        <v>18</v>
      </c>
      <c r="M31" s="79"/>
      <c r="N31" s="2"/>
      <c r="O31" s="2"/>
      <c r="P31" s="2"/>
      <c r="Q31" s="2"/>
    </row>
    <row r="32" ht="40" customHeight="1">
      <c r="A32" s="9"/>
      <c r="B32" s="47" t="s">
        <v>126</v>
      </c>
      <c r="C32" s="1"/>
      <c r="D32" s="1"/>
      <c r="E32" s="1"/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>
      <c r="A33" s="9"/>
      <c r="B33" s="49">
        <v>1</v>
      </c>
      <c r="C33" s="50" t="s">
        <v>170</v>
      </c>
      <c r="D33" s="50" t="s">
        <v>7</v>
      </c>
      <c r="E33" s="50" t="s">
        <v>171</v>
      </c>
      <c r="F33" s="50" t="s">
        <v>7</v>
      </c>
      <c r="G33" s="51" t="s">
        <v>172</v>
      </c>
      <c r="H33" s="52">
        <v>285.75099999999998</v>
      </c>
      <c r="I33" s="24">
        <f>ROUND(0,2)</f>
        <v>0</v>
      </c>
      <c r="J33" s="53">
        <f>ROUND(I33*H33,2)</f>
        <v>0</v>
      </c>
      <c r="K33" s="54">
        <v>0.20999999999999999</v>
      </c>
      <c r="L33" s="55">
        <f>IF(ISNUMBER(K33),ROUND(J33*(K33+1),2),0)</f>
        <v>0</v>
      </c>
      <c r="M33" s="12"/>
      <c r="N33" s="2"/>
      <c r="O33" s="2"/>
      <c r="P33" s="2"/>
      <c r="Q33" s="41">
        <f>IF(ISNUMBER(K33),IF(H33&gt;0,IF(I33&gt;0,J33,0),0),0)</f>
        <v>0</v>
      </c>
      <c r="R33" s="33">
        <f>IF(ISNUMBER(K33)=FALSE,J33,0)</f>
        <v>0</v>
      </c>
    </row>
    <row r="34">
      <c r="A34" s="9"/>
      <c r="B34" s="56" t="s">
        <v>130</v>
      </c>
      <c r="C34" s="1"/>
      <c r="D34" s="1"/>
      <c r="E34" s="57" t="s">
        <v>603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132</v>
      </c>
      <c r="C35" s="29"/>
      <c r="D35" s="29"/>
      <c r="E35" s="59" t="s">
        <v>689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 thickBot="1" ht="25" customHeight="1">
      <c r="A36" s="9"/>
      <c r="B36" s="1"/>
      <c r="C36" s="65">
        <v>0</v>
      </c>
      <c r="D36" s="1"/>
      <c r="E36" s="66" t="s">
        <v>117</v>
      </c>
      <c r="F36" s="1"/>
      <c r="G36" s="67" t="s">
        <v>152</v>
      </c>
      <c r="H36" s="68">
        <f>0+J33</f>
        <v>0</v>
      </c>
      <c r="I36" s="67" t="s">
        <v>153</v>
      </c>
      <c r="J36" s="69">
        <f>(L36-H36)</f>
        <v>0</v>
      </c>
      <c r="K36" s="67" t="s">
        <v>154</v>
      </c>
      <c r="L36" s="70">
        <f>0+L33</f>
        <v>0</v>
      </c>
      <c r="M36" s="12"/>
      <c r="N36" s="2"/>
      <c r="O36" s="2"/>
      <c r="P36" s="2"/>
      <c r="Q36" s="41">
        <f>0+Q33</f>
        <v>0</v>
      </c>
      <c r="R36" s="33">
        <f>0+R33</f>
        <v>0</v>
      </c>
      <c r="S36" s="71">
        <f>Q36*(1+J36)+R36</f>
        <v>0</v>
      </c>
    </row>
    <row r="37" thickTop="1" thickBot="1" ht="25" customHeight="1">
      <c r="A37" s="9"/>
      <c r="B37" s="72"/>
      <c r="C37" s="72"/>
      <c r="D37" s="72"/>
      <c r="E37" s="73"/>
      <c r="F37" s="72"/>
      <c r="G37" s="74" t="s">
        <v>155</v>
      </c>
      <c r="H37" s="75">
        <f>0+J33</f>
        <v>0</v>
      </c>
      <c r="I37" s="74" t="s">
        <v>156</v>
      </c>
      <c r="J37" s="76">
        <f>0+J36</f>
        <v>0</v>
      </c>
      <c r="K37" s="74" t="s">
        <v>157</v>
      </c>
      <c r="L37" s="77">
        <f>0+L33</f>
        <v>0</v>
      </c>
      <c r="M37" s="12"/>
      <c r="N37" s="2"/>
      <c r="O37" s="2"/>
      <c r="P37" s="2"/>
      <c r="Q37" s="2"/>
    </row>
    <row r="38" ht="40" customHeight="1">
      <c r="A38" s="9"/>
      <c r="B38" s="82" t="s">
        <v>197</v>
      </c>
      <c r="C38" s="1"/>
      <c r="D38" s="1"/>
      <c r="E38" s="1"/>
      <c r="F38" s="1"/>
      <c r="G38" s="1"/>
      <c r="H38" s="48"/>
      <c r="I38" s="1"/>
      <c r="J38" s="48"/>
      <c r="K38" s="1"/>
      <c r="L38" s="1"/>
      <c r="M38" s="12"/>
      <c r="N38" s="2"/>
      <c r="O38" s="2"/>
      <c r="P38" s="2"/>
      <c r="Q38" s="2"/>
    </row>
    <row r="39">
      <c r="A39" s="9"/>
      <c r="B39" s="49">
        <v>2</v>
      </c>
      <c r="C39" s="50" t="s">
        <v>690</v>
      </c>
      <c r="D39" s="50" t="s">
        <v>7</v>
      </c>
      <c r="E39" s="50" t="s">
        <v>691</v>
      </c>
      <c r="F39" s="50" t="s">
        <v>7</v>
      </c>
      <c r="G39" s="51" t="s">
        <v>172</v>
      </c>
      <c r="H39" s="52">
        <v>8.9309999999999992</v>
      </c>
      <c r="I39" s="24">
        <f>ROUND(0,2)</f>
        <v>0</v>
      </c>
      <c r="J39" s="53">
        <f>ROUND(I39*H39,2)</f>
        <v>0</v>
      </c>
      <c r="K39" s="54">
        <v>0.20999999999999999</v>
      </c>
      <c r="L39" s="55">
        <f>IF(ISNUMBER(K39),ROUND(J39*(K39+1),2),0)</f>
        <v>0</v>
      </c>
      <c r="M39" s="12"/>
      <c r="N39" s="2"/>
      <c r="O39" s="2"/>
      <c r="P39" s="2"/>
      <c r="Q39" s="41">
        <f>IF(ISNUMBER(K39),IF(H39&gt;0,IF(I39&gt;0,J39,0),0),0)</f>
        <v>0</v>
      </c>
      <c r="R39" s="33">
        <f>IF(ISNUMBER(K39)=FALSE,J39,0)</f>
        <v>0</v>
      </c>
    </row>
    <row r="40">
      <c r="A40" s="9"/>
      <c r="B40" s="56" t="s">
        <v>130</v>
      </c>
      <c r="C40" s="1"/>
      <c r="D40" s="1"/>
      <c r="E40" s="57" t="s">
        <v>7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 thickBot="1">
      <c r="A41" s="9"/>
      <c r="B41" s="58" t="s">
        <v>132</v>
      </c>
      <c r="C41" s="29"/>
      <c r="D41" s="29"/>
      <c r="E41" s="59" t="s">
        <v>692</v>
      </c>
      <c r="F41" s="29"/>
      <c r="G41" s="29"/>
      <c r="H41" s="60"/>
      <c r="I41" s="29"/>
      <c r="J41" s="60"/>
      <c r="K41" s="29"/>
      <c r="L41" s="29"/>
      <c r="M41" s="12"/>
      <c r="N41" s="2"/>
      <c r="O41" s="2"/>
      <c r="P41" s="2"/>
      <c r="Q41" s="2"/>
    </row>
    <row r="42" thickTop="1">
      <c r="A42" s="9"/>
      <c r="B42" s="49">
        <v>3</v>
      </c>
      <c r="C42" s="50" t="s">
        <v>245</v>
      </c>
      <c r="D42" s="50" t="s">
        <v>179</v>
      </c>
      <c r="E42" s="50" t="s">
        <v>246</v>
      </c>
      <c r="F42" s="50" t="s">
        <v>7</v>
      </c>
      <c r="G42" s="51" t="s">
        <v>172</v>
      </c>
      <c r="H42" s="61">
        <v>391.99400000000003</v>
      </c>
      <c r="I42" s="35">
        <f>ROUND(0,2)</f>
        <v>0</v>
      </c>
      <c r="J42" s="62">
        <f>ROUND(I42*H42,2)</f>
        <v>0</v>
      </c>
      <c r="K42" s="63">
        <v>0.20999999999999999</v>
      </c>
      <c r="L42" s="64">
        <f>IF(ISNUMBER(K42),ROUND(J42*(K42+1),2),0)</f>
        <v>0</v>
      </c>
      <c r="M42" s="12"/>
      <c r="N42" s="2"/>
      <c r="O42" s="2"/>
      <c r="P42" s="2"/>
      <c r="Q42" s="41">
        <f>IF(ISNUMBER(K42),IF(H42&gt;0,IF(I42&gt;0,J42,0),0),0)</f>
        <v>0</v>
      </c>
      <c r="R42" s="33">
        <f>IF(ISNUMBER(K42)=FALSE,J42,0)</f>
        <v>0</v>
      </c>
    </row>
    <row r="43">
      <c r="A43" s="9"/>
      <c r="B43" s="56" t="s">
        <v>130</v>
      </c>
      <c r="C43" s="1"/>
      <c r="D43" s="1"/>
      <c r="E43" s="57" t="s">
        <v>693</v>
      </c>
      <c r="F43" s="1"/>
      <c r="G43" s="1"/>
      <c r="H43" s="48"/>
      <c r="I43" s="1"/>
      <c r="J43" s="48"/>
      <c r="K43" s="1"/>
      <c r="L43" s="1"/>
      <c r="M43" s="12"/>
      <c r="N43" s="2"/>
      <c r="O43" s="2"/>
      <c r="P43" s="2"/>
      <c r="Q43" s="2"/>
    </row>
    <row r="44" thickBot="1">
      <c r="A44" s="9"/>
      <c r="B44" s="58" t="s">
        <v>132</v>
      </c>
      <c r="C44" s="29"/>
      <c r="D44" s="29"/>
      <c r="E44" s="59" t="s">
        <v>694</v>
      </c>
      <c r="F44" s="29"/>
      <c r="G44" s="29"/>
      <c r="H44" s="60"/>
      <c r="I44" s="29"/>
      <c r="J44" s="60"/>
      <c r="K44" s="29"/>
      <c r="L44" s="29"/>
      <c r="M44" s="12"/>
      <c r="N44" s="2"/>
      <c r="O44" s="2"/>
      <c r="P44" s="2"/>
      <c r="Q44" s="2"/>
    </row>
    <row r="45" thickTop="1">
      <c r="A45" s="9"/>
      <c r="B45" s="49">
        <v>4</v>
      </c>
      <c r="C45" s="50" t="s">
        <v>245</v>
      </c>
      <c r="D45" s="50" t="s">
        <v>183</v>
      </c>
      <c r="E45" s="50" t="s">
        <v>246</v>
      </c>
      <c r="F45" s="50" t="s">
        <v>7</v>
      </c>
      <c r="G45" s="51" t="s">
        <v>172</v>
      </c>
      <c r="H45" s="61">
        <v>8.9309999999999992</v>
      </c>
      <c r="I45" s="35">
        <f>ROUND(0,2)</f>
        <v>0</v>
      </c>
      <c r="J45" s="62">
        <f>ROUND(I45*H45,2)</f>
        <v>0</v>
      </c>
      <c r="K45" s="63">
        <v>0.20999999999999999</v>
      </c>
      <c r="L45" s="64">
        <f>IF(ISNUMBER(K45),ROUND(J45*(K45+1),2),0)</f>
        <v>0</v>
      </c>
      <c r="M45" s="12"/>
      <c r="N45" s="2"/>
      <c r="O45" s="2"/>
      <c r="P45" s="2"/>
      <c r="Q45" s="41">
        <f>IF(ISNUMBER(K45),IF(H45&gt;0,IF(I45&gt;0,J45,0),0),0)</f>
        <v>0</v>
      </c>
      <c r="R45" s="33">
        <f>IF(ISNUMBER(K45)=FALSE,J45,0)</f>
        <v>0</v>
      </c>
    </row>
    <row r="46">
      <c r="A46" s="9"/>
      <c r="B46" s="56" t="s">
        <v>130</v>
      </c>
      <c r="C46" s="1"/>
      <c r="D46" s="1"/>
      <c r="E46" s="57" t="s">
        <v>695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132</v>
      </c>
      <c r="C47" s="29"/>
      <c r="D47" s="29"/>
      <c r="E47" s="59" t="s">
        <v>696</v>
      </c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>
      <c r="A48" s="9"/>
      <c r="B48" s="49">
        <v>5</v>
      </c>
      <c r="C48" s="50" t="s">
        <v>697</v>
      </c>
      <c r="D48" s="50" t="s">
        <v>7</v>
      </c>
      <c r="E48" s="50" t="s">
        <v>698</v>
      </c>
      <c r="F48" s="50" t="s">
        <v>7</v>
      </c>
      <c r="G48" s="51" t="s">
        <v>172</v>
      </c>
      <c r="H48" s="61">
        <v>120.89700000000001</v>
      </c>
      <c r="I48" s="35">
        <f>ROUND(0,2)</f>
        <v>0</v>
      </c>
      <c r="J48" s="62">
        <f>ROUND(I48*H48,2)</f>
        <v>0</v>
      </c>
      <c r="K48" s="63">
        <v>0.20999999999999999</v>
      </c>
      <c r="L48" s="64">
        <f>IF(ISNUMBER(K48),ROUND(J48*(K48+1),2),0)</f>
        <v>0</v>
      </c>
      <c r="M48" s="12"/>
      <c r="N48" s="2"/>
      <c r="O48" s="2"/>
      <c r="P48" s="2"/>
      <c r="Q48" s="41">
        <f>IF(ISNUMBER(K48),IF(H48&gt;0,IF(I48&gt;0,J48,0),0),0)</f>
        <v>0</v>
      </c>
      <c r="R48" s="33">
        <f>IF(ISNUMBER(K48)=FALSE,J48,0)</f>
        <v>0</v>
      </c>
    </row>
    <row r="49">
      <c r="A49" s="9"/>
      <c r="B49" s="56" t="s">
        <v>130</v>
      </c>
      <c r="C49" s="1"/>
      <c r="D49" s="1"/>
      <c r="E49" s="57" t="s">
        <v>7</v>
      </c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 thickBot="1">
      <c r="A50" s="9"/>
      <c r="B50" s="58" t="s">
        <v>132</v>
      </c>
      <c r="C50" s="29"/>
      <c r="D50" s="29"/>
      <c r="E50" s="59" t="s">
        <v>699</v>
      </c>
      <c r="F50" s="29"/>
      <c r="G50" s="29"/>
      <c r="H50" s="60"/>
      <c r="I50" s="29"/>
      <c r="J50" s="60"/>
      <c r="K50" s="29"/>
      <c r="L50" s="29"/>
      <c r="M50" s="12"/>
      <c r="N50" s="2"/>
      <c r="O50" s="2"/>
      <c r="P50" s="2"/>
      <c r="Q50" s="2"/>
    </row>
    <row r="51" thickTop="1">
      <c r="A51" s="9"/>
      <c r="B51" s="49">
        <v>6</v>
      </c>
      <c r="C51" s="50" t="s">
        <v>700</v>
      </c>
      <c r="D51" s="50" t="s">
        <v>7</v>
      </c>
      <c r="E51" s="50" t="s">
        <v>701</v>
      </c>
      <c r="F51" s="50" t="s">
        <v>7</v>
      </c>
      <c r="G51" s="51" t="s">
        <v>172</v>
      </c>
      <c r="H51" s="61">
        <v>48.646999999999998</v>
      </c>
      <c r="I51" s="35">
        <f>ROUND(0,2)</f>
        <v>0</v>
      </c>
      <c r="J51" s="62">
        <f>ROUND(I51*H51,2)</f>
        <v>0</v>
      </c>
      <c r="K51" s="63">
        <v>0.20999999999999999</v>
      </c>
      <c r="L51" s="64">
        <f>IF(ISNUMBER(K51),ROUND(J51*(K51+1),2),0)</f>
        <v>0</v>
      </c>
      <c r="M51" s="12"/>
      <c r="N51" s="2"/>
      <c r="O51" s="2"/>
      <c r="P51" s="2"/>
      <c r="Q51" s="41">
        <f>IF(ISNUMBER(K51),IF(H51&gt;0,IF(I51&gt;0,J51,0),0),0)</f>
        <v>0</v>
      </c>
      <c r="R51" s="33">
        <f>IF(ISNUMBER(K51)=FALSE,J51,0)</f>
        <v>0</v>
      </c>
    </row>
    <row r="52">
      <c r="A52" s="9"/>
      <c r="B52" s="56" t="s">
        <v>130</v>
      </c>
      <c r="C52" s="1"/>
      <c r="D52" s="1"/>
      <c r="E52" s="57" t="s">
        <v>7</v>
      </c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 thickBot="1">
      <c r="A53" s="9"/>
      <c r="B53" s="58" t="s">
        <v>132</v>
      </c>
      <c r="C53" s="29"/>
      <c r="D53" s="29"/>
      <c r="E53" s="59" t="s">
        <v>702</v>
      </c>
      <c r="F53" s="29"/>
      <c r="G53" s="29"/>
      <c r="H53" s="60"/>
      <c r="I53" s="29"/>
      <c r="J53" s="60"/>
      <c r="K53" s="29"/>
      <c r="L53" s="29"/>
      <c r="M53" s="12"/>
      <c r="N53" s="2"/>
      <c r="O53" s="2"/>
      <c r="P53" s="2"/>
      <c r="Q53" s="2"/>
    </row>
    <row r="54" thickTop="1">
      <c r="A54" s="9"/>
      <c r="B54" s="49">
        <v>7</v>
      </c>
      <c r="C54" s="50" t="s">
        <v>703</v>
      </c>
      <c r="D54" s="50" t="s">
        <v>7</v>
      </c>
      <c r="E54" s="50" t="s">
        <v>704</v>
      </c>
      <c r="F54" s="50" t="s">
        <v>7</v>
      </c>
      <c r="G54" s="51" t="s">
        <v>172</v>
      </c>
      <c r="H54" s="61">
        <v>48.646999999999998</v>
      </c>
      <c r="I54" s="35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1">
        <f>IF(ISNUMBER(K54),IF(H54&gt;0,IF(I54&gt;0,J54,0),0),0)</f>
        <v>0</v>
      </c>
      <c r="R54" s="33">
        <f>IF(ISNUMBER(K54)=FALSE,J54,0)</f>
        <v>0</v>
      </c>
    </row>
    <row r="55">
      <c r="A55" s="9"/>
      <c r="B55" s="56" t="s">
        <v>130</v>
      </c>
      <c r="C55" s="1"/>
      <c r="D55" s="1"/>
      <c r="E55" s="57" t="s">
        <v>7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 thickBot="1">
      <c r="A56" s="9"/>
      <c r="B56" s="58" t="s">
        <v>132</v>
      </c>
      <c r="C56" s="29"/>
      <c r="D56" s="29"/>
      <c r="E56" s="59" t="s">
        <v>705</v>
      </c>
      <c r="F56" s="29"/>
      <c r="G56" s="29"/>
      <c r="H56" s="60"/>
      <c r="I56" s="29"/>
      <c r="J56" s="60"/>
      <c r="K56" s="29"/>
      <c r="L56" s="29"/>
      <c r="M56" s="12"/>
      <c r="N56" s="2"/>
      <c r="O56" s="2"/>
      <c r="P56" s="2"/>
      <c r="Q56" s="2"/>
    </row>
    <row r="57" thickTop="1">
      <c r="A57" s="9"/>
      <c r="B57" s="49">
        <v>8</v>
      </c>
      <c r="C57" s="50" t="s">
        <v>706</v>
      </c>
      <c r="D57" s="50" t="s">
        <v>7</v>
      </c>
      <c r="E57" s="50" t="s">
        <v>707</v>
      </c>
      <c r="F57" s="50" t="s">
        <v>7</v>
      </c>
      <c r="G57" s="51" t="s">
        <v>172</v>
      </c>
      <c r="H57" s="61">
        <v>23.106999999999999</v>
      </c>
      <c r="I57" s="35">
        <f>ROUND(0,2)</f>
        <v>0</v>
      </c>
      <c r="J57" s="62">
        <f>ROUND(I57*H57,2)</f>
        <v>0</v>
      </c>
      <c r="K57" s="63">
        <v>0.20999999999999999</v>
      </c>
      <c r="L57" s="64">
        <f>IF(ISNUMBER(K57),ROUND(J57*(K57+1),2),0)</f>
        <v>0</v>
      </c>
      <c r="M57" s="12"/>
      <c r="N57" s="2"/>
      <c r="O57" s="2"/>
      <c r="P57" s="2"/>
      <c r="Q57" s="41">
        <f>IF(ISNUMBER(K57),IF(H57&gt;0,IF(I57&gt;0,J57,0),0),0)</f>
        <v>0</v>
      </c>
      <c r="R57" s="33">
        <f>IF(ISNUMBER(K57)=FALSE,J57,0)</f>
        <v>0</v>
      </c>
    </row>
    <row r="58">
      <c r="A58" s="9"/>
      <c r="B58" s="56" t="s">
        <v>130</v>
      </c>
      <c r="C58" s="1"/>
      <c r="D58" s="1"/>
      <c r="E58" s="57" t="s">
        <v>7</v>
      </c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 thickBot="1">
      <c r="A59" s="9"/>
      <c r="B59" s="58" t="s">
        <v>132</v>
      </c>
      <c r="C59" s="29"/>
      <c r="D59" s="29"/>
      <c r="E59" s="59" t="s">
        <v>708</v>
      </c>
      <c r="F59" s="29"/>
      <c r="G59" s="29"/>
      <c r="H59" s="60"/>
      <c r="I59" s="29"/>
      <c r="J59" s="60"/>
      <c r="K59" s="29"/>
      <c r="L59" s="29"/>
      <c r="M59" s="12"/>
      <c r="N59" s="2"/>
      <c r="O59" s="2"/>
      <c r="P59" s="2"/>
      <c r="Q59" s="2"/>
    </row>
    <row r="60" thickTop="1">
      <c r="A60" s="9"/>
      <c r="B60" s="49">
        <v>9</v>
      </c>
      <c r="C60" s="50" t="s">
        <v>607</v>
      </c>
      <c r="D60" s="50" t="s">
        <v>7</v>
      </c>
      <c r="E60" s="50" t="s">
        <v>608</v>
      </c>
      <c r="F60" s="50" t="s">
        <v>7</v>
      </c>
      <c r="G60" s="51" t="s">
        <v>172</v>
      </c>
      <c r="H60" s="61">
        <v>222.45099999999999</v>
      </c>
      <c r="I60" s="35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1">
        <f>IF(ISNUMBER(K60),IF(H60&gt;0,IF(I60&gt;0,J60,0),0),0)</f>
        <v>0</v>
      </c>
      <c r="R60" s="33">
        <f>IF(ISNUMBER(K60)=FALSE,J60,0)</f>
        <v>0</v>
      </c>
    </row>
    <row r="61">
      <c r="A61" s="9"/>
      <c r="B61" s="56" t="s">
        <v>130</v>
      </c>
      <c r="C61" s="1"/>
      <c r="D61" s="1"/>
      <c r="E61" s="57" t="s">
        <v>7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 thickBot="1">
      <c r="A62" s="9"/>
      <c r="B62" s="58" t="s">
        <v>132</v>
      </c>
      <c r="C62" s="29"/>
      <c r="D62" s="29"/>
      <c r="E62" s="59" t="s">
        <v>709</v>
      </c>
      <c r="F62" s="29"/>
      <c r="G62" s="29"/>
      <c r="H62" s="60"/>
      <c r="I62" s="29"/>
      <c r="J62" s="60"/>
      <c r="K62" s="29"/>
      <c r="L62" s="29"/>
      <c r="M62" s="12"/>
      <c r="N62" s="2"/>
      <c r="O62" s="2"/>
      <c r="P62" s="2"/>
      <c r="Q62" s="2"/>
    </row>
    <row r="63" thickTop="1">
      <c r="A63" s="9"/>
      <c r="B63" s="49">
        <v>10</v>
      </c>
      <c r="C63" s="50" t="s">
        <v>610</v>
      </c>
      <c r="D63" s="50" t="s">
        <v>7</v>
      </c>
      <c r="E63" s="50" t="s">
        <v>611</v>
      </c>
      <c r="F63" s="50" t="s">
        <v>7</v>
      </c>
      <c r="G63" s="51" t="s">
        <v>172</v>
      </c>
      <c r="H63" s="61">
        <v>222.45099999999999</v>
      </c>
      <c r="I63" s="35">
        <f>ROUND(0,2)</f>
        <v>0</v>
      </c>
      <c r="J63" s="62">
        <f>ROUND(I63*H63,2)</f>
        <v>0</v>
      </c>
      <c r="K63" s="63">
        <v>0.20999999999999999</v>
      </c>
      <c r="L63" s="64">
        <f>IF(ISNUMBER(K63),ROUND(J63*(K63+1),2),0)</f>
        <v>0</v>
      </c>
      <c r="M63" s="12"/>
      <c r="N63" s="2"/>
      <c r="O63" s="2"/>
      <c r="P63" s="2"/>
      <c r="Q63" s="41">
        <f>IF(ISNUMBER(K63),IF(H63&gt;0,IF(I63&gt;0,J63,0),0),0)</f>
        <v>0</v>
      </c>
      <c r="R63" s="33">
        <f>IF(ISNUMBER(K63)=FALSE,J63,0)</f>
        <v>0</v>
      </c>
    </row>
    <row r="64">
      <c r="A64" s="9"/>
      <c r="B64" s="56" t="s">
        <v>130</v>
      </c>
      <c r="C64" s="1"/>
      <c r="D64" s="1"/>
      <c r="E64" s="57" t="s">
        <v>7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 thickBot="1">
      <c r="A65" s="9"/>
      <c r="B65" s="58" t="s">
        <v>132</v>
      </c>
      <c r="C65" s="29"/>
      <c r="D65" s="29"/>
      <c r="E65" s="59" t="s">
        <v>710</v>
      </c>
      <c r="F65" s="29"/>
      <c r="G65" s="29"/>
      <c r="H65" s="60"/>
      <c r="I65" s="29"/>
      <c r="J65" s="60"/>
      <c r="K65" s="29"/>
      <c r="L65" s="29"/>
      <c r="M65" s="12"/>
      <c r="N65" s="2"/>
      <c r="O65" s="2"/>
      <c r="P65" s="2"/>
      <c r="Q65" s="2"/>
    </row>
    <row r="66" thickTop="1">
      <c r="A66" s="9"/>
      <c r="B66" s="49">
        <v>11</v>
      </c>
      <c r="C66" s="50" t="s">
        <v>711</v>
      </c>
      <c r="D66" s="50" t="s">
        <v>7</v>
      </c>
      <c r="E66" s="50" t="s">
        <v>712</v>
      </c>
      <c r="F66" s="50" t="s">
        <v>7</v>
      </c>
      <c r="G66" s="51" t="s">
        <v>172</v>
      </c>
      <c r="H66" s="61">
        <v>105.664</v>
      </c>
      <c r="I66" s="35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1">
        <f>IF(ISNUMBER(K66),IF(H66&gt;0,IF(I66&gt;0,J66,0),0),0)</f>
        <v>0</v>
      </c>
      <c r="R66" s="33">
        <f>IF(ISNUMBER(K66)=FALSE,J66,0)</f>
        <v>0</v>
      </c>
    </row>
    <row r="67">
      <c r="A67" s="9"/>
      <c r="B67" s="56" t="s">
        <v>130</v>
      </c>
      <c r="C67" s="1"/>
      <c r="D67" s="1"/>
      <c r="E67" s="57" t="s">
        <v>7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 thickBot="1">
      <c r="A68" s="9"/>
      <c r="B68" s="58" t="s">
        <v>132</v>
      </c>
      <c r="C68" s="29"/>
      <c r="D68" s="29"/>
      <c r="E68" s="59" t="s">
        <v>713</v>
      </c>
      <c r="F68" s="29"/>
      <c r="G68" s="29"/>
      <c r="H68" s="60"/>
      <c r="I68" s="29"/>
      <c r="J68" s="60"/>
      <c r="K68" s="29"/>
      <c r="L68" s="29"/>
      <c r="M68" s="12"/>
      <c r="N68" s="2"/>
      <c r="O68" s="2"/>
      <c r="P68" s="2"/>
      <c r="Q68" s="2"/>
    </row>
    <row r="69" thickTop="1">
      <c r="A69" s="9"/>
      <c r="B69" s="49">
        <v>12</v>
      </c>
      <c r="C69" s="50" t="s">
        <v>714</v>
      </c>
      <c r="D69" s="50" t="s">
        <v>7</v>
      </c>
      <c r="E69" s="50" t="s">
        <v>715</v>
      </c>
      <c r="F69" s="50" t="s">
        <v>7</v>
      </c>
      <c r="G69" s="51" t="s">
        <v>172</v>
      </c>
      <c r="H69" s="61">
        <v>6.7779999999999996</v>
      </c>
      <c r="I69" s="35">
        <f>ROUND(0,2)</f>
        <v>0</v>
      </c>
      <c r="J69" s="62">
        <f>ROUND(I69*H69,2)</f>
        <v>0</v>
      </c>
      <c r="K69" s="63">
        <v>0.20999999999999999</v>
      </c>
      <c r="L69" s="64">
        <f>IF(ISNUMBER(K69),ROUND(J69*(K69+1),2),0)</f>
        <v>0</v>
      </c>
      <c r="M69" s="12"/>
      <c r="N69" s="2"/>
      <c r="O69" s="2"/>
      <c r="P69" s="2"/>
      <c r="Q69" s="41">
        <f>IF(ISNUMBER(K69),IF(H69&gt;0,IF(I69&gt;0,J69,0),0),0)</f>
        <v>0</v>
      </c>
      <c r="R69" s="33">
        <f>IF(ISNUMBER(K69)=FALSE,J69,0)</f>
        <v>0</v>
      </c>
    </row>
    <row r="70">
      <c r="A70" s="9"/>
      <c r="B70" s="56" t="s">
        <v>130</v>
      </c>
      <c r="C70" s="1"/>
      <c r="D70" s="1"/>
      <c r="E70" s="57" t="s">
        <v>7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 thickBot="1">
      <c r="A71" s="9"/>
      <c r="B71" s="58" t="s">
        <v>132</v>
      </c>
      <c r="C71" s="29"/>
      <c r="D71" s="29"/>
      <c r="E71" s="59" t="s">
        <v>716</v>
      </c>
      <c r="F71" s="29"/>
      <c r="G71" s="29"/>
      <c r="H71" s="60"/>
      <c r="I71" s="29"/>
      <c r="J71" s="60"/>
      <c r="K71" s="29"/>
      <c r="L71" s="29"/>
      <c r="M71" s="12"/>
      <c r="N71" s="2"/>
      <c r="O71" s="2"/>
      <c r="P71" s="2"/>
      <c r="Q71" s="2"/>
    </row>
    <row r="72" thickTop="1">
      <c r="A72" s="9"/>
      <c r="B72" s="49">
        <v>13</v>
      </c>
      <c r="C72" s="50" t="s">
        <v>257</v>
      </c>
      <c r="D72" s="50" t="s">
        <v>7</v>
      </c>
      <c r="E72" s="50" t="s">
        <v>258</v>
      </c>
      <c r="F72" s="50" t="s">
        <v>7</v>
      </c>
      <c r="G72" s="51" t="s">
        <v>172</v>
      </c>
      <c r="H72" s="61">
        <v>686.67600000000004</v>
      </c>
      <c r="I72" s="35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1">
        <f>IF(ISNUMBER(K72),IF(H72&gt;0,IF(I72&gt;0,J72,0),0),0)</f>
        <v>0</v>
      </c>
      <c r="R72" s="33">
        <f>IF(ISNUMBER(K72)=FALSE,J72,0)</f>
        <v>0</v>
      </c>
    </row>
    <row r="73">
      <c r="A73" s="9"/>
      <c r="B73" s="56" t="s">
        <v>130</v>
      </c>
      <c r="C73" s="1"/>
      <c r="D73" s="1"/>
      <c r="E73" s="57" t="s">
        <v>7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 thickBot="1">
      <c r="A74" s="9"/>
      <c r="B74" s="58" t="s">
        <v>132</v>
      </c>
      <c r="C74" s="29"/>
      <c r="D74" s="29"/>
      <c r="E74" s="59" t="s">
        <v>717</v>
      </c>
      <c r="F74" s="29"/>
      <c r="G74" s="29"/>
      <c r="H74" s="60"/>
      <c r="I74" s="29"/>
      <c r="J74" s="60"/>
      <c r="K74" s="29"/>
      <c r="L74" s="29"/>
      <c r="M74" s="12"/>
      <c r="N74" s="2"/>
      <c r="O74" s="2"/>
      <c r="P74" s="2"/>
      <c r="Q74" s="2"/>
    </row>
    <row r="75" thickTop="1">
      <c r="A75" s="9"/>
      <c r="B75" s="49">
        <v>14</v>
      </c>
      <c r="C75" s="50" t="s">
        <v>614</v>
      </c>
      <c r="D75" s="50" t="s">
        <v>7</v>
      </c>
      <c r="E75" s="50" t="s">
        <v>615</v>
      </c>
      <c r="F75" s="50" t="s">
        <v>7</v>
      </c>
      <c r="G75" s="51" t="s">
        <v>172</v>
      </c>
      <c r="H75" s="61">
        <v>391.99400000000003</v>
      </c>
      <c r="I75" s="35">
        <f>ROUND(0,2)</f>
        <v>0</v>
      </c>
      <c r="J75" s="62">
        <f>ROUND(I75*H75,2)</f>
        <v>0</v>
      </c>
      <c r="K75" s="63">
        <v>0.20999999999999999</v>
      </c>
      <c r="L75" s="64">
        <f>IF(ISNUMBER(K75),ROUND(J75*(K75+1),2),0)</f>
        <v>0</v>
      </c>
      <c r="M75" s="12"/>
      <c r="N75" s="2"/>
      <c r="O75" s="2"/>
      <c r="P75" s="2"/>
      <c r="Q75" s="41">
        <f>IF(ISNUMBER(K75),IF(H75&gt;0,IF(I75&gt;0,J75,0),0),0)</f>
        <v>0</v>
      </c>
      <c r="R75" s="33">
        <f>IF(ISNUMBER(K75)=FALSE,J75,0)</f>
        <v>0</v>
      </c>
    </row>
    <row r="76">
      <c r="A76" s="9"/>
      <c r="B76" s="56" t="s">
        <v>130</v>
      </c>
      <c r="C76" s="1"/>
      <c r="D76" s="1"/>
      <c r="E76" s="57" t="s">
        <v>7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 thickBot="1">
      <c r="A77" s="9"/>
      <c r="B77" s="58" t="s">
        <v>132</v>
      </c>
      <c r="C77" s="29"/>
      <c r="D77" s="29"/>
      <c r="E77" s="59" t="s">
        <v>718</v>
      </c>
      <c r="F77" s="29"/>
      <c r="G77" s="29"/>
      <c r="H77" s="60"/>
      <c r="I77" s="29"/>
      <c r="J77" s="60"/>
      <c r="K77" s="29"/>
      <c r="L77" s="29"/>
      <c r="M77" s="12"/>
      <c r="N77" s="2"/>
      <c r="O77" s="2"/>
      <c r="P77" s="2"/>
      <c r="Q77" s="2"/>
    </row>
    <row r="78" thickTop="1">
      <c r="A78" s="9"/>
      <c r="B78" s="49">
        <v>15</v>
      </c>
      <c r="C78" s="50" t="s">
        <v>617</v>
      </c>
      <c r="D78" s="50" t="s">
        <v>7</v>
      </c>
      <c r="E78" s="50" t="s">
        <v>618</v>
      </c>
      <c r="F78" s="50" t="s">
        <v>7</v>
      </c>
      <c r="G78" s="51" t="s">
        <v>172</v>
      </c>
      <c r="H78" s="61">
        <v>163.34700000000001</v>
      </c>
      <c r="I78" s="35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1">
        <f>IF(ISNUMBER(K78),IF(H78&gt;0,IF(I78&gt;0,J78,0),0),0)</f>
        <v>0</v>
      </c>
      <c r="R78" s="33">
        <f>IF(ISNUMBER(K78)=FALSE,J78,0)</f>
        <v>0</v>
      </c>
    </row>
    <row r="79">
      <c r="A79" s="9"/>
      <c r="B79" s="56" t="s">
        <v>130</v>
      </c>
      <c r="C79" s="1"/>
      <c r="D79" s="1"/>
      <c r="E79" s="57" t="s">
        <v>7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 thickBot="1">
      <c r="A80" s="9"/>
      <c r="B80" s="58" t="s">
        <v>132</v>
      </c>
      <c r="C80" s="29"/>
      <c r="D80" s="29"/>
      <c r="E80" s="59" t="s">
        <v>719</v>
      </c>
      <c r="F80" s="29"/>
      <c r="G80" s="29"/>
      <c r="H80" s="60"/>
      <c r="I80" s="29"/>
      <c r="J80" s="60"/>
      <c r="K80" s="29"/>
      <c r="L80" s="29"/>
      <c r="M80" s="12"/>
      <c r="N80" s="2"/>
      <c r="O80" s="2"/>
      <c r="P80" s="2"/>
      <c r="Q80" s="2"/>
    </row>
    <row r="81" thickTop="1">
      <c r="A81" s="9"/>
      <c r="B81" s="49">
        <v>16</v>
      </c>
      <c r="C81" s="50" t="s">
        <v>275</v>
      </c>
      <c r="D81" s="50" t="s">
        <v>7</v>
      </c>
      <c r="E81" s="50" t="s">
        <v>276</v>
      </c>
      <c r="F81" s="50" t="s">
        <v>7</v>
      </c>
      <c r="G81" s="51" t="s">
        <v>172</v>
      </c>
      <c r="H81" s="61">
        <v>8.9309999999999992</v>
      </c>
      <c r="I81" s="35">
        <f>ROUND(0,2)</f>
        <v>0</v>
      </c>
      <c r="J81" s="62">
        <f>ROUND(I81*H81,2)</f>
        <v>0</v>
      </c>
      <c r="K81" s="63">
        <v>0.20999999999999999</v>
      </c>
      <c r="L81" s="64">
        <f>IF(ISNUMBER(K81),ROUND(J81*(K81+1),2),0)</f>
        <v>0</v>
      </c>
      <c r="M81" s="12"/>
      <c r="N81" s="2"/>
      <c r="O81" s="2"/>
      <c r="P81" s="2"/>
      <c r="Q81" s="41">
        <f>IF(ISNUMBER(K81),IF(H81&gt;0,IF(I81&gt;0,J81,0),0),0)</f>
        <v>0</v>
      </c>
      <c r="R81" s="33">
        <f>IF(ISNUMBER(K81)=FALSE,J81,0)</f>
        <v>0</v>
      </c>
    </row>
    <row r="82">
      <c r="A82" s="9"/>
      <c r="B82" s="56" t="s">
        <v>130</v>
      </c>
      <c r="C82" s="1"/>
      <c r="D82" s="1"/>
      <c r="E82" s="57" t="s">
        <v>7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 thickBot="1">
      <c r="A83" s="9"/>
      <c r="B83" s="58" t="s">
        <v>132</v>
      </c>
      <c r="C83" s="29"/>
      <c r="D83" s="29"/>
      <c r="E83" s="59" t="s">
        <v>692</v>
      </c>
      <c r="F83" s="29"/>
      <c r="G83" s="29"/>
      <c r="H83" s="60"/>
      <c r="I83" s="29"/>
      <c r="J83" s="60"/>
      <c r="K83" s="29"/>
      <c r="L83" s="29"/>
      <c r="M83" s="12"/>
      <c r="N83" s="2"/>
      <c r="O83" s="2"/>
      <c r="P83" s="2"/>
      <c r="Q83" s="2"/>
    </row>
    <row r="84" thickTop="1">
      <c r="A84" s="9"/>
      <c r="B84" s="49">
        <v>17</v>
      </c>
      <c r="C84" s="50" t="s">
        <v>278</v>
      </c>
      <c r="D84" s="50" t="s">
        <v>7</v>
      </c>
      <c r="E84" s="50" t="s">
        <v>279</v>
      </c>
      <c r="F84" s="50" t="s">
        <v>7</v>
      </c>
      <c r="G84" s="51" t="s">
        <v>200</v>
      </c>
      <c r="H84" s="61">
        <v>59.539999999999999</v>
      </c>
      <c r="I84" s="35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1">
        <f>IF(ISNUMBER(K84),IF(H84&gt;0,IF(I84&gt;0,J84,0),0),0)</f>
        <v>0</v>
      </c>
      <c r="R84" s="33">
        <f>IF(ISNUMBER(K84)=FALSE,J84,0)</f>
        <v>0</v>
      </c>
    </row>
    <row r="85">
      <c r="A85" s="9"/>
      <c r="B85" s="56" t="s">
        <v>130</v>
      </c>
      <c r="C85" s="1"/>
      <c r="D85" s="1"/>
      <c r="E85" s="57" t="s">
        <v>7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 thickBot="1">
      <c r="A86" s="9"/>
      <c r="B86" s="58" t="s">
        <v>132</v>
      </c>
      <c r="C86" s="29"/>
      <c r="D86" s="29"/>
      <c r="E86" s="59" t="s">
        <v>720</v>
      </c>
      <c r="F86" s="29"/>
      <c r="G86" s="29"/>
      <c r="H86" s="60"/>
      <c r="I86" s="29"/>
      <c r="J86" s="60"/>
      <c r="K86" s="29"/>
      <c r="L86" s="29"/>
      <c r="M86" s="12"/>
      <c r="N86" s="2"/>
      <c r="O86" s="2"/>
      <c r="P86" s="2"/>
      <c r="Q86" s="2"/>
    </row>
    <row r="87" thickTop="1">
      <c r="A87" s="9"/>
      <c r="B87" s="49">
        <v>18</v>
      </c>
      <c r="C87" s="50" t="s">
        <v>721</v>
      </c>
      <c r="D87" s="50" t="s">
        <v>7</v>
      </c>
      <c r="E87" s="50" t="s">
        <v>722</v>
      </c>
      <c r="F87" s="50" t="s">
        <v>7</v>
      </c>
      <c r="G87" s="51" t="s">
        <v>200</v>
      </c>
      <c r="H87" s="61">
        <v>238.16</v>
      </c>
      <c r="I87" s="35">
        <f>ROUND(0,2)</f>
        <v>0</v>
      </c>
      <c r="J87" s="62">
        <f>ROUND(I87*H87,2)</f>
        <v>0</v>
      </c>
      <c r="K87" s="63">
        <v>0.20999999999999999</v>
      </c>
      <c r="L87" s="64">
        <f>IF(ISNUMBER(K87),ROUND(J87*(K87+1),2),0)</f>
        <v>0</v>
      </c>
      <c r="M87" s="12"/>
      <c r="N87" s="2"/>
      <c r="O87" s="2"/>
      <c r="P87" s="2"/>
      <c r="Q87" s="41">
        <f>IF(ISNUMBER(K87),IF(H87&gt;0,IF(I87&gt;0,J87,0),0),0)</f>
        <v>0</v>
      </c>
      <c r="R87" s="33">
        <f>IF(ISNUMBER(K87)=FALSE,J87,0)</f>
        <v>0</v>
      </c>
    </row>
    <row r="88">
      <c r="A88" s="9"/>
      <c r="B88" s="56" t="s">
        <v>130</v>
      </c>
      <c r="C88" s="1"/>
      <c r="D88" s="1"/>
      <c r="E88" s="57" t="s">
        <v>7</v>
      </c>
      <c r="F88" s="1"/>
      <c r="G88" s="1"/>
      <c r="H88" s="48"/>
      <c r="I88" s="1"/>
      <c r="J88" s="48"/>
      <c r="K88" s="1"/>
      <c r="L88" s="1"/>
      <c r="M88" s="12"/>
      <c r="N88" s="2"/>
      <c r="O88" s="2"/>
      <c r="P88" s="2"/>
      <c r="Q88" s="2"/>
    </row>
    <row r="89" thickBot="1">
      <c r="A89" s="9"/>
      <c r="B89" s="58" t="s">
        <v>132</v>
      </c>
      <c r="C89" s="29"/>
      <c r="D89" s="29"/>
      <c r="E89" s="59" t="s">
        <v>723</v>
      </c>
      <c r="F89" s="29"/>
      <c r="G89" s="29"/>
      <c r="H89" s="60"/>
      <c r="I89" s="29"/>
      <c r="J89" s="60"/>
      <c r="K89" s="29"/>
      <c r="L89" s="29"/>
      <c r="M89" s="12"/>
      <c r="N89" s="2"/>
      <c r="O89" s="2"/>
      <c r="P89" s="2"/>
      <c r="Q89" s="2"/>
    </row>
    <row r="90" thickTop="1">
      <c r="A90" s="9"/>
      <c r="B90" s="49">
        <v>19</v>
      </c>
      <c r="C90" s="50" t="s">
        <v>724</v>
      </c>
      <c r="D90" s="50" t="s">
        <v>7</v>
      </c>
      <c r="E90" s="50" t="s">
        <v>725</v>
      </c>
      <c r="F90" s="50" t="s">
        <v>7</v>
      </c>
      <c r="G90" s="51" t="s">
        <v>200</v>
      </c>
      <c r="H90" s="61">
        <v>89.310000000000002</v>
      </c>
      <c r="I90" s="35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1">
        <f>IF(ISNUMBER(K90),IF(H90&gt;0,IF(I90&gt;0,J90,0),0),0)</f>
        <v>0</v>
      </c>
      <c r="R90" s="33">
        <f>IF(ISNUMBER(K90)=FALSE,J90,0)</f>
        <v>0</v>
      </c>
    </row>
    <row r="91">
      <c r="A91" s="9"/>
      <c r="B91" s="56" t="s">
        <v>130</v>
      </c>
      <c r="C91" s="1"/>
      <c r="D91" s="1"/>
      <c r="E91" s="57" t="s">
        <v>7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 thickBot="1">
      <c r="A92" s="9"/>
      <c r="B92" s="58" t="s">
        <v>132</v>
      </c>
      <c r="C92" s="29"/>
      <c r="D92" s="29"/>
      <c r="E92" s="59" t="s">
        <v>726</v>
      </c>
      <c r="F92" s="29"/>
      <c r="G92" s="29"/>
      <c r="H92" s="60"/>
      <c r="I92" s="29"/>
      <c r="J92" s="60"/>
      <c r="K92" s="29"/>
      <c r="L92" s="29"/>
      <c r="M92" s="12"/>
      <c r="N92" s="2"/>
      <c r="O92" s="2"/>
      <c r="P92" s="2"/>
      <c r="Q92" s="2"/>
    </row>
    <row r="93" thickTop="1" thickBot="1" ht="25" customHeight="1">
      <c r="A93" s="9"/>
      <c r="B93" s="1"/>
      <c r="C93" s="65">
        <v>1</v>
      </c>
      <c r="D93" s="1"/>
      <c r="E93" s="66" t="s">
        <v>165</v>
      </c>
      <c r="F93" s="1"/>
      <c r="G93" s="67" t="s">
        <v>152</v>
      </c>
      <c r="H93" s="68">
        <f>J39+J42+J45+J48+J51+J54+J57+J60+J63+J66+J69+J72+J75+J78+J81+J84+J87+J90</f>
        <v>0</v>
      </c>
      <c r="I93" s="67" t="s">
        <v>153</v>
      </c>
      <c r="J93" s="69">
        <f>(L93-H93)</f>
        <v>0</v>
      </c>
      <c r="K93" s="67" t="s">
        <v>154</v>
      </c>
      <c r="L93" s="70">
        <f>L39+L42+L45+L48+L51+L54+L57+L60+L63+L66+L69+L72+L75+L78+L81+L84+L87+L90</f>
        <v>0</v>
      </c>
      <c r="M93" s="12"/>
      <c r="N93" s="2"/>
      <c r="O93" s="2"/>
      <c r="P93" s="2"/>
      <c r="Q93" s="41">
        <f>0+Q39+Q42+Q45+Q48+Q51+Q54+Q57+Q60+Q63+Q66+Q69+Q72+Q75+Q78+Q81+Q84+Q87+Q90</f>
        <v>0</v>
      </c>
      <c r="R93" s="33">
        <f>0+R39+R42+R45+R48+R51+R54+R57+R60+R63+R66+R69+R72+R75+R78+R81+R84+R87+R90</f>
        <v>0</v>
      </c>
      <c r="S93" s="71">
        <f>Q93*(1+J93)+R93</f>
        <v>0</v>
      </c>
    </row>
    <row r="94" thickTop="1" thickBot="1" ht="25" customHeight="1">
      <c r="A94" s="9"/>
      <c r="B94" s="72"/>
      <c r="C94" s="72"/>
      <c r="D94" s="72"/>
      <c r="E94" s="73"/>
      <c r="F94" s="72"/>
      <c r="G94" s="74" t="s">
        <v>155</v>
      </c>
      <c r="H94" s="75">
        <f>J39+J42+J45+J48+J51+J54+J57+J60+J63+J66+J69+J72+J75+J78+J81+J84+J87+J90</f>
        <v>0</v>
      </c>
      <c r="I94" s="74" t="s">
        <v>156</v>
      </c>
      <c r="J94" s="76">
        <f>0+J93</f>
        <v>0</v>
      </c>
      <c r="K94" s="74" t="s">
        <v>157</v>
      </c>
      <c r="L94" s="77">
        <f>L39+L42+L45+L48+L51+L54+L57+L60+L63+L66+L69+L72+L75+L78+L81+L84+L87+L90</f>
        <v>0</v>
      </c>
      <c r="M94" s="12"/>
      <c r="N94" s="2"/>
      <c r="O94" s="2"/>
      <c r="P94" s="2"/>
      <c r="Q94" s="2"/>
    </row>
    <row r="95" ht="40" customHeight="1">
      <c r="A95" s="9"/>
      <c r="B95" s="82" t="s">
        <v>286</v>
      </c>
      <c r="C95" s="1"/>
      <c r="D95" s="1"/>
      <c r="E95" s="1"/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>
      <c r="A96" s="9"/>
      <c r="B96" s="49">
        <v>20</v>
      </c>
      <c r="C96" s="50" t="s">
        <v>727</v>
      </c>
      <c r="D96" s="50" t="s">
        <v>7</v>
      </c>
      <c r="E96" s="50" t="s">
        <v>728</v>
      </c>
      <c r="F96" s="50" t="s">
        <v>7</v>
      </c>
      <c r="G96" s="51" t="s">
        <v>172</v>
      </c>
      <c r="H96" s="52">
        <v>9.9280000000000008</v>
      </c>
      <c r="I96" s="24">
        <f>ROUND(0,2)</f>
        <v>0</v>
      </c>
      <c r="J96" s="53">
        <f>ROUND(I96*H96,2)</f>
        <v>0</v>
      </c>
      <c r="K96" s="54">
        <v>0.20999999999999999</v>
      </c>
      <c r="L96" s="55">
        <f>IF(ISNUMBER(K96),ROUND(J96*(K96+1),2),0)</f>
        <v>0</v>
      </c>
      <c r="M96" s="12"/>
      <c r="N96" s="2"/>
      <c r="O96" s="2"/>
      <c r="P96" s="2"/>
      <c r="Q96" s="41">
        <f>IF(ISNUMBER(K96),IF(H96&gt;0,IF(I96&gt;0,J96,0),0),0)</f>
        <v>0</v>
      </c>
      <c r="R96" s="33">
        <f>IF(ISNUMBER(K96)=FALSE,J96,0)</f>
        <v>0</v>
      </c>
    </row>
    <row r="97">
      <c r="A97" s="9"/>
      <c r="B97" s="56" t="s">
        <v>130</v>
      </c>
      <c r="C97" s="1"/>
      <c r="D97" s="1"/>
      <c r="E97" s="57" t="s">
        <v>7</v>
      </c>
      <c r="F97" s="1"/>
      <c r="G97" s="1"/>
      <c r="H97" s="48"/>
      <c r="I97" s="1"/>
      <c r="J97" s="48"/>
      <c r="K97" s="1"/>
      <c r="L97" s="1"/>
      <c r="M97" s="12"/>
      <c r="N97" s="2"/>
      <c r="O97" s="2"/>
      <c r="P97" s="2"/>
      <c r="Q97" s="2"/>
    </row>
    <row r="98" thickBot="1">
      <c r="A98" s="9"/>
      <c r="B98" s="58" t="s">
        <v>132</v>
      </c>
      <c r="C98" s="29"/>
      <c r="D98" s="29"/>
      <c r="E98" s="59" t="s">
        <v>729</v>
      </c>
      <c r="F98" s="29"/>
      <c r="G98" s="29"/>
      <c r="H98" s="60"/>
      <c r="I98" s="29"/>
      <c r="J98" s="60"/>
      <c r="K98" s="29"/>
      <c r="L98" s="29"/>
      <c r="M98" s="12"/>
      <c r="N98" s="2"/>
      <c r="O98" s="2"/>
      <c r="P98" s="2"/>
      <c r="Q98" s="2"/>
    </row>
    <row r="99" thickTop="1" thickBot="1" ht="25" customHeight="1">
      <c r="A99" s="9"/>
      <c r="B99" s="1"/>
      <c r="C99" s="65">
        <v>2</v>
      </c>
      <c r="D99" s="1"/>
      <c r="E99" s="66" t="s">
        <v>166</v>
      </c>
      <c r="F99" s="1"/>
      <c r="G99" s="67" t="s">
        <v>152</v>
      </c>
      <c r="H99" s="68">
        <f>0+J96</f>
        <v>0</v>
      </c>
      <c r="I99" s="67" t="s">
        <v>153</v>
      </c>
      <c r="J99" s="69">
        <f>(L99-H99)</f>
        <v>0</v>
      </c>
      <c r="K99" s="67" t="s">
        <v>154</v>
      </c>
      <c r="L99" s="70">
        <f>0+L96</f>
        <v>0</v>
      </c>
      <c r="M99" s="12"/>
      <c r="N99" s="2"/>
      <c r="O99" s="2"/>
      <c r="P99" s="2"/>
      <c r="Q99" s="41">
        <f>0+Q96</f>
        <v>0</v>
      </c>
      <c r="R99" s="33">
        <f>0+R96</f>
        <v>0</v>
      </c>
      <c r="S99" s="71">
        <f>Q99*(1+J99)+R99</f>
        <v>0</v>
      </c>
    </row>
    <row r="100" thickTop="1" thickBot="1" ht="25" customHeight="1">
      <c r="A100" s="9"/>
      <c r="B100" s="72"/>
      <c r="C100" s="72"/>
      <c r="D100" s="72"/>
      <c r="E100" s="73"/>
      <c r="F100" s="72"/>
      <c r="G100" s="74" t="s">
        <v>155</v>
      </c>
      <c r="H100" s="75">
        <f>0+J96</f>
        <v>0</v>
      </c>
      <c r="I100" s="74" t="s">
        <v>156</v>
      </c>
      <c r="J100" s="76">
        <f>0+J99</f>
        <v>0</v>
      </c>
      <c r="K100" s="74" t="s">
        <v>157</v>
      </c>
      <c r="L100" s="77">
        <f>0+L96</f>
        <v>0</v>
      </c>
      <c r="M100" s="12"/>
      <c r="N100" s="2"/>
      <c r="O100" s="2"/>
      <c r="P100" s="2"/>
      <c r="Q100" s="2"/>
    </row>
    <row r="101" ht="40" customHeight="1">
      <c r="A101" s="9"/>
      <c r="B101" s="82" t="s">
        <v>730</v>
      </c>
      <c r="C101" s="1"/>
      <c r="D101" s="1"/>
      <c r="E101" s="1"/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>
      <c r="A102" s="9"/>
      <c r="B102" s="49">
        <v>21</v>
      </c>
      <c r="C102" s="50" t="s">
        <v>731</v>
      </c>
      <c r="D102" s="50" t="s">
        <v>7</v>
      </c>
      <c r="E102" s="50" t="s">
        <v>732</v>
      </c>
      <c r="F102" s="50" t="s">
        <v>7</v>
      </c>
      <c r="G102" s="51" t="s">
        <v>172</v>
      </c>
      <c r="H102" s="52">
        <v>36.287999999999997</v>
      </c>
      <c r="I102" s="24">
        <f>ROUND(0,2)</f>
        <v>0</v>
      </c>
      <c r="J102" s="53">
        <f>ROUND(I102*H102,2)</f>
        <v>0</v>
      </c>
      <c r="K102" s="54">
        <v>0.20999999999999999</v>
      </c>
      <c r="L102" s="55">
        <f>IF(ISNUMBER(K102),ROUND(J102*(K102+1),2),0)</f>
        <v>0</v>
      </c>
      <c r="M102" s="12"/>
      <c r="N102" s="2"/>
      <c r="O102" s="2"/>
      <c r="P102" s="2"/>
      <c r="Q102" s="41">
        <f>IF(ISNUMBER(K102),IF(H102&gt;0,IF(I102&gt;0,J102,0),0),0)</f>
        <v>0</v>
      </c>
      <c r="R102" s="33">
        <f>IF(ISNUMBER(K102)=FALSE,J102,0)</f>
        <v>0</v>
      </c>
    </row>
    <row r="103">
      <c r="A103" s="9"/>
      <c r="B103" s="56" t="s">
        <v>130</v>
      </c>
      <c r="C103" s="1"/>
      <c r="D103" s="1"/>
      <c r="E103" s="57" t="s">
        <v>733</v>
      </c>
      <c r="F103" s="1"/>
      <c r="G103" s="1"/>
      <c r="H103" s="48"/>
      <c r="I103" s="1"/>
      <c r="J103" s="48"/>
      <c r="K103" s="1"/>
      <c r="L103" s="1"/>
      <c r="M103" s="12"/>
      <c r="N103" s="2"/>
      <c r="O103" s="2"/>
      <c r="P103" s="2"/>
      <c r="Q103" s="2"/>
    </row>
    <row r="104" thickBot="1">
      <c r="A104" s="9"/>
      <c r="B104" s="58" t="s">
        <v>132</v>
      </c>
      <c r="C104" s="29"/>
      <c r="D104" s="29"/>
      <c r="E104" s="59" t="s">
        <v>734</v>
      </c>
      <c r="F104" s="29"/>
      <c r="G104" s="29"/>
      <c r="H104" s="60"/>
      <c r="I104" s="29"/>
      <c r="J104" s="60"/>
      <c r="K104" s="29"/>
      <c r="L104" s="29"/>
      <c r="M104" s="12"/>
      <c r="N104" s="2"/>
      <c r="O104" s="2"/>
      <c r="P104" s="2"/>
      <c r="Q104" s="2"/>
    </row>
    <row r="105" thickTop="1">
      <c r="A105" s="9"/>
      <c r="B105" s="49">
        <v>22</v>
      </c>
      <c r="C105" s="50" t="s">
        <v>735</v>
      </c>
      <c r="D105" s="50" t="s">
        <v>7</v>
      </c>
      <c r="E105" s="50" t="s">
        <v>732</v>
      </c>
      <c r="F105" s="50" t="s">
        <v>7</v>
      </c>
      <c r="G105" s="51" t="s">
        <v>736</v>
      </c>
      <c r="H105" s="61">
        <v>1</v>
      </c>
      <c r="I105" s="35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1">
        <f>IF(ISNUMBER(K105),IF(H105&gt;0,IF(I105&gt;0,J105,0),0),0)</f>
        <v>0</v>
      </c>
      <c r="R105" s="33">
        <f>IF(ISNUMBER(K105)=FALSE,J105,0)</f>
        <v>0</v>
      </c>
    </row>
    <row r="106">
      <c r="A106" s="9"/>
      <c r="B106" s="56" t="s">
        <v>130</v>
      </c>
      <c r="C106" s="1"/>
      <c r="D106" s="1"/>
      <c r="E106" s="57" t="s">
        <v>737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 thickBot="1">
      <c r="A107" s="9"/>
      <c r="B107" s="58" t="s">
        <v>132</v>
      </c>
      <c r="C107" s="29"/>
      <c r="D107" s="29"/>
      <c r="E107" s="59" t="s">
        <v>738</v>
      </c>
      <c r="F107" s="29"/>
      <c r="G107" s="29"/>
      <c r="H107" s="60"/>
      <c r="I107" s="29"/>
      <c r="J107" s="60"/>
      <c r="K107" s="29"/>
      <c r="L107" s="29"/>
      <c r="M107" s="12"/>
      <c r="N107" s="2"/>
      <c r="O107" s="2"/>
      <c r="P107" s="2"/>
      <c r="Q107" s="2"/>
    </row>
    <row r="108" thickTop="1" thickBot="1" ht="25" customHeight="1">
      <c r="A108" s="9"/>
      <c r="B108" s="1"/>
      <c r="C108" s="65">
        <v>3</v>
      </c>
      <c r="D108" s="1"/>
      <c r="E108" s="66" t="s">
        <v>687</v>
      </c>
      <c r="F108" s="1"/>
      <c r="G108" s="67" t="s">
        <v>152</v>
      </c>
      <c r="H108" s="68">
        <f>J102+J105</f>
        <v>0</v>
      </c>
      <c r="I108" s="67" t="s">
        <v>153</v>
      </c>
      <c r="J108" s="69">
        <f>(L108-H108)</f>
        <v>0</v>
      </c>
      <c r="K108" s="67" t="s">
        <v>154</v>
      </c>
      <c r="L108" s="70">
        <f>L102+L105</f>
        <v>0</v>
      </c>
      <c r="M108" s="12"/>
      <c r="N108" s="2"/>
      <c r="O108" s="2"/>
      <c r="P108" s="2"/>
      <c r="Q108" s="41">
        <f>0+Q102+Q105</f>
        <v>0</v>
      </c>
      <c r="R108" s="33">
        <f>0+R102+R105</f>
        <v>0</v>
      </c>
      <c r="S108" s="71">
        <f>Q108*(1+J108)+R108</f>
        <v>0</v>
      </c>
    </row>
    <row r="109" thickTop="1" thickBot="1" ht="25" customHeight="1">
      <c r="A109" s="9"/>
      <c r="B109" s="72"/>
      <c r="C109" s="72"/>
      <c r="D109" s="72"/>
      <c r="E109" s="73"/>
      <c r="F109" s="72"/>
      <c r="G109" s="74" t="s">
        <v>155</v>
      </c>
      <c r="H109" s="75">
        <f>J102+J105</f>
        <v>0</v>
      </c>
      <c r="I109" s="74" t="s">
        <v>156</v>
      </c>
      <c r="J109" s="76">
        <f>0+J108</f>
        <v>0</v>
      </c>
      <c r="K109" s="74" t="s">
        <v>157</v>
      </c>
      <c r="L109" s="77">
        <f>L102+L105</f>
        <v>0</v>
      </c>
      <c r="M109" s="12"/>
      <c r="N109" s="2"/>
      <c r="O109" s="2"/>
      <c r="P109" s="2"/>
      <c r="Q109" s="2"/>
    </row>
    <row r="110" ht="40" customHeight="1">
      <c r="A110" s="9"/>
      <c r="B110" s="82" t="s">
        <v>621</v>
      </c>
      <c r="C110" s="1"/>
      <c r="D110" s="1"/>
      <c r="E110" s="1"/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>
      <c r="A111" s="9"/>
      <c r="B111" s="49">
        <v>23</v>
      </c>
      <c r="C111" s="50" t="s">
        <v>739</v>
      </c>
      <c r="D111" s="50" t="s">
        <v>7</v>
      </c>
      <c r="E111" s="50" t="s">
        <v>740</v>
      </c>
      <c r="F111" s="50" t="s">
        <v>7</v>
      </c>
      <c r="G111" s="51" t="s">
        <v>172</v>
      </c>
      <c r="H111" s="52">
        <v>2.1349999999999998</v>
      </c>
      <c r="I111" s="24">
        <f>ROUND(0,2)</f>
        <v>0</v>
      </c>
      <c r="J111" s="53">
        <f>ROUND(I111*H111,2)</f>
        <v>0</v>
      </c>
      <c r="K111" s="54">
        <v>0.20999999999999999</v>
      </c>
      <c r="L111" s="55">
        <f>IF(ISNUMBER(K111),ROUND(J111*(K111+1),2),0)</f>
        <v>0</v>
      </c>
      <c r="M111" s="12"/>
      <c r="N111" s="2"/>
      <c r="O111" s="2"/>
      <c r="P111" s="2"/>
      <c r="Q111" s="41">
        <f>IF(ISNUMBER(K111),IF(H111&gt;0,IF(I111&gt;0,J111,0),0),0)</f>
        <v>0</v>
      </c>
      <c r="R111" s="33">
        <f>IF(ISNUMBER(K111)=FALSE,J111,0)</f>
        <v>0</v>
      </c>
    </row>
    <row r="112">
      <c r="A112" s="9"/>
      <c r="B112" s="56" t="s">
        <v>130</v>
      </c>
      <c r="C112" s="1"/>
      <c r="D112" s="1"/>
      <c r="E112" s="57" t="s">
        <v>7</v>
      </c>
      <c r="F112" s="1"/>
      <c r="G112" s="1"/>
      <c r="H112" s="48"/>
      <c r="I112" s="1"/>
      <c r="J112" s="48"/>
      <c r="K112" s="1"/>
      <c r="L112" s="1"/>
      <c r="M112" s="12"/>
      <c r="N112" s="2"/>
      <c r="O112" s="2"/>
      <c r="P112" s="2"/>
      <c r="Q112" s="2"/>
    </row>
    <row r="113" thickBot="1">
      <c r="A113" s="9"/>
      <c r="B113" s="58" t="s">
        <v>132</v>
      </c>
      <c r="C113" s="29"/>
      <c r="D113" s="29"/>
      <c r="E113" s="59" t="s">
        <v>741</v>
      </c>
      <c r="F113" s="29"/>
      <c r="G113" s="29"/>
      <c r="H113" s="60"/>
      <c r="I113" s="29"/>
      <c r="J113" s="60"/>
      <c r="K113" s="29"/>
      <c r="L113" s="29"/>
      <c r="M113" s="12"/>
      <c r="N113" s="2"/>
      <c r="O113" s="2"/>
      <c r="P113" s="2"/>
      <c r="Q113" s="2"/>
    </row>
    <row r="114" thickTop="1">
      <c r="A114" s="9"/>
      <c r="B114" s="49">
        <v>24</v>
      </c>
      <c r="C114" s="50" t="s">
        <v>742</v>
      </c>
      <c r="D114" s="50" t="s">
        <v>7</v>
      </c>
      <c r="E114" s="50" t="s">
        <v>743</v>
      </c>
      <c r="F114" s="50" t="s">
        <v>7</v>
      </c>
      <c r="G114" s="51" t="s">
        <v>172</v>
      </c>
      <c r="H114" s="61">
        <v>1.512</v>
      </c>
      <c r="I114" s="35">
        <f>ROUND(0,2)</f>
        <v>0</v>
      </c>
      <c r="J114" s="62">
        <f>ROUND(I114*H114,2)</f>
        <v>0</v>
      </c>
      <c r="K114" s="63">
        <v>0.20999999999999999</v>
      </c>
      <c r="L114" s="64">
        <f>IF(ISNUMBER(K114),ROUND(J114*(K114+1),2),0)</f>
        <v>0</v>
      </c>
      <c r="M114" s="12"/>
      <c r="N114" s="2"/>
      <c r="O114" s="2"/>
      <c r="P114" s="2"/>
      <c r="Q114" s="41">
        <f>IF(ISNUMBER(K114),IF(H114&gt;0,IF(I114&gt;0,J114,0),0),0)</f>
        <v>0</v>
      </c>
      <c r="R114" s="33">
        <f>IF(ISNUMBER(K114)=FALSE,J114,0)</f>
        <v>0</v>
      </c>
    </row>
    <row r="115">
      <c r="A115" s="9"/>
      <c r="B115" s="56" t="s">
        <v>130</v>
      </c>
      <c r="C115" s="1"/>
      <c r="D115" s="1"/>
      <c r="E115" s="57" t="s">
        <v>7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 thickBot="1">
      <c r="A116" s="9"/>
      <c r="B116" s="58" t="s">
        <v>132</v>
      </c>
      <c r="C116" s="29"/>
      <c r="D116" s="29"/>
      <c r="E116" s="59" t="s">
        <v>744</v>
      </c>
      <c r="F116" s="29"/>
      <c r="G116" s="29"/>
      <c r="H116" s="60"/>
      <c r="I116" s="29"/>
      <c r="J116" s="60"/>
      <c r="K116" s="29"/>
      <c r="L116" s="29"/>
      <c r="M116" s="12"/>
      <c r="N116" s="2"/>
      <c r="O116" s="2"/>
      <c r="P116" s="2"/>
      <c r="Q116" s="2"/>
    </row>
    <row r="117" thickTop="1">
      <c r="A117" s="9"/>
      <c r="B117" s="49">
        <v>25</v>
      </c>
      <c r="C117" s="50" t="s">
        <v>622</v>
      </c>
      <c r="D117" s="50" t="s">
        <v>7</v>
      </c>
      <c r="E117" s="50" t="s">
        <v>623</v>
      </c>
      <c r="F117" s="50" t="s">
        <v>7</v>
      </c>
      <c r="G117" s="51" t="s">
        <v>172</v>
      </c>
      <c r="H117" s="61">
        <v>31.489000000000001</v>
      </c>
      <c r="I117" s="35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1">
        <f>IF(ISNUMBER(K117),IF(H117&gt;0,IF(I117&gt;0,J117,0),0),0)</f>
        <v>0</v>
      </c>
      <c r="R117" s="33">
        <f>IF(ISNUMBER(K117)=FALSE,J117,0)</f>
        <v>0</v>
      </c>
    </row>
    <row r="118">
      <c r="A118" s="9"/>
      <c r="B118" s="56" t="s">
        <v>130</v>
      </c>
      <c r="C118" s="1"/>
      <c r="D118" s="1"/>
      <c r="E118" s="57" t="s">
        <v>7</v>
      </c>
      <c r="F118" s="1"/>
      <c r="G118" s="1"/>
      <c r="H118" s="48"/>
      <c r="I118" s="1"/>
      <c r="J118" s="48"/>
      <c r="K118" s="1"/>
      <c r="L118" s="1"/>
      <c r="M118" s="12"/>
      <c r="N118" s="2"/>
      <c r="O118" s="2"/>
      <c r="P118" s="2"/>
      <c r="Q118" s="2"/>
    </row>
    <row r="119" thickBot="1">
      <c r="A119" s="9"/>
      <c r="B119" s="58" t="s">
        <v>132</v>
      </c>
      <c r="C119" s="29"/>
      <c r="D119" s="29"/>
      <c r="E119" s="59" t="s">
        <v>745</v>
      </c>
      <c r="F119" s="29"/>
      <c r="G119" s="29"/>
      <c r="H119" s="60"/>
      <c r="I119" s="29"/>
      <c r="J119" s="60"/>
      <c r="K119" s="29"/>
      <c r="L119" s="29"/>
      <c r="M119" s="12"/>
      <c r="N119" s="2"/>
      <c r="O119" s="2"/>
      <c r="P119" s="2"/>
      <c r="Q119" s="2"/>
    </row>
    <row r="120" thickTop="1">
      <c r="A120" s="9"/>
      <c r="B120" s="49">
        <v>26</v>
      </c>
      <c r="C120" s="50" t="s">
        <v>746</v>
      </c>
      <c r="D120" s="50" t="s">
        <v>7</v>
      </c>
      <c r="E120" s="50" t="s">
        <v>747</v>
      </c>
      <c r="F120" s="50" t="s">
        <v>7</v>
      </c>
      <c r="G120" s="51" t="s">
        <v>172</v>
      </c>
      <c r="H120" s="61">
        <v>1.675</v>
      </c>
      <c r="I120" s="35">
        <f>ROUND(0,2)</f>
        <v>0</v>
      </c>
      <c r="J120" s="62">
        <f>ROUND(I120*H120,2)</f>
        <v>0</v>
      </c>
      <c r="K120" s="63">
        <v>0.20999999999999999</v>
      </c>
      <c r="L120" s="64">
        <f>IF(ISNUMBER(K120),ROUND(J120*(K120+1),2),0)</f>
        <v>0</v>
      </c>
      <c r="M120" s="12"/>
      <c r="N120" s="2"/>
      <c r="O120" s="2"/>
      <c r="P120" s="2"/>
      <c r="Q120" s="41">
        <f>IF(ISNUMBER(K120),IF(H120&gt;0,IF(I120&gt;0,J120,0),0),0)</f>
        <v>0</v>
      </c>
      <c r="R120" s="33">
        <f>IF(ISNUMBER(K120)=FALSE,J120,0)</f>
        <v>0</v>
      </c>
    </row>
    <row r="121">
      <c r="A121" s="9"/>
      <c r="B121" s="56" t="s">
        <v>130</v>
      </c>
      <c r="C121" s="1"/>
      <c r="D121" s="1"/>
      <c r="E121" s="57" t="s">
        <v>7</v>
      </c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 thickBot="1">
      <c r="A122" s="9"/>
      <c r="B122" s="58" t="s">
        <v>132</v>
      </c>
      <c r="C122" s="29"/>
      <c r="D122" s="29"/>
      <c r="E122" s="59" t="s">
        <v>748</v>
      </c>
      <c r="F122" s="29"/>
      <c r="G122" s="29"/>
      <c r="H122" s="60"/>
      <c r="I122" s="29"/>
      <c r="J122" s="60"/>
      <c r="K122" s="29"/>
      <c r="L122" s="29"/>
      <c r="M122" s="12"/>
      <c r="N122" s="2"/>
      <c r="O122" s="2"/>
      <c r="P122" s="2"/>
      <c r="Q122" s="2"/>
    </row>
    <row r="123" thickTop="1">
      <c r="A123" s="9"/>
      <c r="B123" s="49">
        <v>27</v>
      </c>
      <c r="C123" s="50" t="s">
        <v>749</v>
      </c>
      <c r="D123" s="50" t="s">
        <v>7</v>
      </c>
      <c r="E123" s="50" t="s">
        <v>750</v>
      </c>
      <c r="F123" s="50" t="s">
        <v>7</v>
      </c>
      <c r="G123" s="51" t="s">
        <v>172</v>
      </c>
      <c r="H123" s="61">
        <v>4.2699999999999996</v>
      </c>
      <c r="I123" s="35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1">
        <f>IF(ISNUMBER(K123),IF(H123&gt;0,IF(I123&gt;0,J123,0),0),0)</f>
        <v>0</v>
      </c>
      <c r="R123" s="33">
        <f>IF(ISNUMBER(K123)=FALSE,J123,0)</f>
        <v>0</v>
      </c>
    </row>
    <row r="124">
      <c r="A124" s="9"/>
      <c r="B124" s="56" t="s">
        <v>130</v>
      </c>
      <c r="C124" s="1"/>
      <c r="D124" s="1"/>
      <c r="E124" s="57" t="s">
        <v>7</v>
      </c>
      <c r="F124" s="1"/>
      <c r="G124" s="1"/>
      <c r="H124" s="48"/>
      <c r="I124" s="1"/>
      <c r="J124" s="48"/>
      <c r="K124" s="1"/>
      <c r="L124" s="1"/>
      <c r="M124" s="12"/>
      <c r="N124" s="2"/>
      <c r="O124" s="2"/>
      <c r="P124" s="2"/>
      <c r="Q124" s="2"/>
    </row>
    <row r="125" thickBot="1">
      <c r="A125" s="9"/>
      <c r="B125" s="58" t="s">
        <v>132</v>
      </c>
      <c r="C125" s="29"/>
      <c r="D125" s="29"/>
      <c r="E125" s="59" t="s">
        <v>751</v>
      </c>
      <c r="F125" s="29"/>
      <c r="G125" s="29"/>
      <c r="H125" s="60"/>
      <c r="I125" s="29"/>
      <c r="J125" s="60"/>
      <c r="K125" s="29"/>
      <c r="L125" s="29"/>
      <c r="M125" s="12"/>
      <c r="N125" s="2"/>
      <c r="O125" s="2"/>
      <c r="P125" s="2"/>
      <c r="Q125" s="2"/>
    </row>
    <row r="126" thickTop="1" thickBot="1" ht="25" customHeight="1">
      <c r="A126" s="9"/>
      <c r="B126" s="1"/>
      <c r="C126" s="65">
        <v>4</v>
      </c>
      <c r="D126" s="1"/>
      <c r="E126" s="66" t="s">
        <v>602</v>
      </c>
      <c r="F126" s="1"/>
      <c r="G126" s="67" t="s">
        <v>152</v>
      </c>
      <c r="H126" s="68">
        <f>J111+J114+J117+J120+J123</f>
        <v>0</v>
      </c>
      <c r="I126" s="67" t="s">
        <v>153</v>
      </c>
      <c r="J126" s="69">
        <f>(L126-H126)</f>
        <v>0</v>
      </c>
      <c r="K126" s="67" t="s">
        <v>154</v>
      </c>
      <c r="L126" s="70">
        <f>L111+L114+L117+L120+L123</f>
        <v>0</v>
      </c>
      <c r="M126" s="12"/>
      <c r="N126" s="2"/>
      <c r="O126" s="2"/>
      <c r="P126" s="2"/>
      <c r="Q126" s="41">
        <f>0+Q111+Q114+Q117+Q120+Q123</f>
        <v>0</v>
      </c>
      <c r="R126" s="33">
        <f>0+R111+R114+R117+R120+R123</f>
        <v>0</v>
      </c>
      <c r="S126" s="71">
        <f>Q126*(1+J126)+R126</f>
        <v>0</v>
      </c>
    </row>
    <row r="127" thickTop="1" thickBot="1" ht="25" customHeight="1">
      <c r="A127" s="9"/>
      <c r="B127" s="72"/>
      <c r="C127" s="72"/>
      <c r="D127" s="72"/>
      <c r="E127" s="73"/>
      <c r="F127" s="72"/>
      <c r="G127" s="74" t="s">
        <v>155</v>
      </c>
      <c r="H127" s="75">
        <f>J111+J114+J117+J120+J123</f>
        <v>0</v>
      </c>
      <c r="I127" s="74" t="s">
        <v>156</v>
      </c>
      <c r="J127" s="76">
        <f>0+J126</f>
        <v>0</v>
      </c>
      <c r="K127" s="74" t="s">
        <v>157</v>
      </c>
      <c r="L127" s="77">
        <f>L111+L114+L117+L120+L123</f>
        <v>0</v>
      </c>
      <c r="M127" s="12"/>
      <c r="N127" s="2"/>
      <c r="O127" s="2"/>
      <c r="P127" s="2"/>
      <c r="Q127" s="2"/>
    </row>
    <row r="128" ht="40" customHeight="1">
      <c r="A128" s="9"/>
      <c r="B128" s="82" t="s">
        <v>752</v>
      </c>
      <c r="C128" s="1"/>
      <c r="D128" s="1"/>
      <c r="E128" s="1"/>
      <c r="F128" s="1"/>
      <c r="G128" s="1"/>
      <c r="H128" s="48"/>
      <c r="I128" s="1"/>
      <c r="J128" s="48"/>
      <c r="K128" s="1"/>
      <c r="L128" s="1"/>
      <c r="M128" s="12"/>
      <c r="N128" s="2"/>
      <c r="O128" s="2"/>
      <c r="P128" s="2"/>
      <c r="Q128" s="2"/>
    </row>
    <row r="129">
      <c r="A129" s="9"/>
      <c r="B129" s="49">
        <v>28</v>
      </c>
      <c r="C129" s="50" t="s">
        <v>753</v>
      </c>
      <c r="D129" s="50" t="s">
        <v>7</v>
      </c>
      <c r="E129" s="50" t="s">
        <v>754</v>
      </c>
      <c r="F129" s="50" t="s">
        <v>7</v>
      </c>
      <c r="G129" s="51" t="s">
        <v>200</v>
      </c>
      <c r="H129" s="52">
        <v>81.359999999999999</v>
      </c>
      <c r="I129" s="24">
        <f>ROUND(0,2)</f>
        <v>0</v>
      </c>
      <c r="J129" s="53">
        <f>ROUND(I129*H129,2)</f>
        <v>0</v>
      </c>
      <c r="K129" s="54">
        <v>0.20999999999999999</v>
      </c>
      <c r="L129" s="55">
        <f>IF(ISNUMBER(K129),ROUND(J129*(K129+1),2),0)</f>
        <v>0</v>
      </c>
      <c r="M129" s="12"/>
      <c r="N129" s="2"/>
      <c r="O129" s="2"/>
      <c r="P129" s="2"/>
      <c r="Q129" s="41">
        <f>IF(ISNUMBER(K129),IF(H129&gt;0,IF(I129&gt;0,J129,0),0),0)</f>
        <v>0</v>
      </c>
      <c r="R129" s="33">
        <f>IF(ISNUMBER(K129)=FALSE,J129,0)</f>
        <v>0</v>
      </c>
    </row>
    <row r="130">
      <c r="A130" s="9"/>
      <c r="B130" s="56" t="s">
        <v>130</v>
      </c>
      <c r="C130" s="1"/>
      <c r="D130" s="1"/>
      <c r="E130" s="57" t="s">
        <v>7</v>
      </c>
      <c r="F130" s="1"/>
      <c r="G130" s="1"/>
      <c r="H130" s="48"/>
      <c r="I130" s="1"/>
      <c r="J130" s="48"/>
      <c r="K130" s="1"/>
      <c r="L130" s="1"/>
      <c r="M130" s="12"/>
      <c r="N130" s="2"/>
      <c r="O130" s="2"/>
      <c r="P130" s="2"/>
      <c r="Q130" s="2"/>
    </row>
    <row r="131" thickBot="1">
      <c r="A131" s="9"/>
      <c r="B131" s="58" t="s">
        <v>132</v>
      </c>
      <c r="C131" s="29"/>
      <c r="D131" s="29"/>
      <c r="E131" s="59" t="s">
        <v>755</v>
      </c>
      <c r="F131" s="29"/>
      <c r="G131" s="29"/>
      <c r="H131" s="60"/>
      <c r="I131" s="29"/>
      <c r="J131" s="60"/>
      <c r="K131" s="29"/>
      <c r="L131" s="29"/>
      <c r="M131" s="12"/>
      <c r="N131" s="2"/>
      <c r="O131" s="2"/>
      <c r="P131" s="2"/>
      <c r="Q131" s="2"/>
    </row>
    <row r="132" thickTop="1">
      <c r="A132" s="9"/>
      <c r="B132" s="49">
        <v>29</v>
      </c>
      <c r="C132" s="50" t="s">
        <v>756</v>
      </c>
      <c r="D132" s="50" t="s">
        <v>179</v>
      </c>
      <c r="E132" s="50" t="s">
        <v>757</v>
      </c>
      <c r="F132" s="50" t="s">
        <v>7</v>
      </c>
      <c r="G132" s="51" t="s">
        <v>200</v>
      </c>
      <c r="H132" s="61">
        <v>81.359999999999999</v>
      </c>
      <c r="I132" s="35">
        <f>ROUND(0,2)</f>
        <v>0</v>
      </c>
      <c r="J132" s="62">
        <f>ROUND(I132*H132,2)</f>
        <v>0</v>
      </c>
      <c r="K132" s="63">
        <v>0.20999999999999999</v>
      </c>
      <c r="L132" s="64">
        <f>IF(ISNUMBER(K132),ROUND(J132*(K132+1),2),0)</f>
        <v>0</v>
      </c>
      <c r="M132" s="12"/>
      <c r="N132" s="2"/>
      <c r="O132" s="2"/>
      <c r="P132" s="2"/>
      <c r="Q132" s="41">
        <f>IF(ISNUMBER(K132),IF(H132&gt;0,IF(I132&gt;0,J132,0),0),0)</f>
        <v>0</v>
      </c>
      <c r="R132" s="33">
        <f>IF(ISNUMBER(K132)=FALSE,J132,0)</f>
        <v>0</v>
      </c>
    </row>
    <row r="133">
      <c r="A133" s="9"/>
      <c r="B133" s="56" t="s">
        <v>130</v>
      </c>
      <c r="C133" s="1"/>
      <c r="D133" s="1"/>
      <c r="E133" s="57" t="s">
        <v>758</v>
      </c>
      <c r="F133" s="1"/>
      <c r="G133" s="1"/>
      <c r="H133" s="48"/>
      <c r="I133" s="1"/>
      <c r="J133" s="48"/>
      <c r="K133" s="1"/>
      <c r="L133" s="1"/>
      <c r="M133" s="12"/>
      <c r="N133" s="2"/>
      <c r="O133" s="2"/>
      <c r="P133" s="2"/>
      <c r="Q133" s="2"/>
    </row>
    <row r="134" thickBot="1">
      <c r="A134" s="9"/>
      <c r="B134" s="58" t="s">
        <v>132</v>
      </c>
      <c r="C134" s="29"/>
      <c r="D134" s="29"/>
      <c r="E134" s="59" t="s">
        <v>755</v>
      </c>
      <c r="F134" s="29"/>
      <c r="G134" s="29"/>
      <c r="H134" s="60"/>
      <c r="I134" s="29"/>
      <c r="J134" s="60"/>
      <c r="K134" s="29"/>
      <c r="L134" s="29"/>
      <c r="M134" s="12"/>
      <c r="N134" s="2"/>
      <c r="O134" s="2"/>
      <c r="P134" s="2"/>
      <c r="Q134" s="2"/>
    </row>
    <row r="135" thickTop="1">
      <c r="A135" s="9"/>
      <c r="B135" s="49">
        <v>30</v>
      </c>
      <c r="C135" s="50" t="s">
        <v>756</v>
      </c>
      <c r="D135" s="50" t="s">
        <v>183</v>
      </c>
      <c r="E135" s="50" t="s">
        <v>757</v>
      </c>
      <c r="F135" s="50" t="s">
        <v>7</v>
      </c>
      <c r="G135" s="51" t="s">
        <v>200</v>
      </c>
      <c r="H135" s="61">
        <v>81.359999999999999</v>
      </c>
      <c r="I135" s="35">
        <f>ROUND(0,2)</f>
        <v>0</v>
      </c>
      <c r="J135" s="62">
        <f>ROUND(I135*H135,2)</f>
        <v>0</v>
      </c>
      <c r="K135" s="63">
        <v>0.20999999999999999</v>
      </c>
      <c r="L135" s="64">
        <f>IF(ISNUMBER(K135),ROUND(J135*(K135+1),2),0)</f>
        <v>0</v>
      </c>
      <c r="M135" s="12"/>
      <c r="N135" s="2"/>
      <c r="O135" s="2"/>
      <c r="P135" s="2"/>
      <c r="Q135" s="41">
        <f>IF(ISNUMBER(K135),IF(H135&gt;0,IF(I135&gt;0,J135,0),0),0)</f>
        <v>0</v>
      </c>
      <c r="R135" s="33">
        <f>IF(ISNUMBER(K135)=FALSE,J135,0)</f>
        <v>0</v>
      </c>
    </row>
    <row r="136">
      <c r="A136" s="9"/>
      <c r="B136" s="56" t="s">
        <v>130</v>
      </c>
      <c r="C136" s="1"/>
      <c r="D136" s="1"/>
      <c r="E136" s="57" t="s">
        <v>759</v>
      </c>
      <c r="F136" s="1"/>
      <c r="G136" s="1"/>
      <c r="H136" s="48"/>
      <c r="I136" s="1"/>
      <c r="J136" s="48"/>
      <c r="K136" s="1"/>
      <c r="L136" s="1"/>
      <c r="M136" s="12"/>
      <c r="N136" s="2"/>
      <c r="O136" s="2"/>
      <c r="P136" s="2"/>
      <c r="Q136" s="2"/>
    </row>
    <row r="137" thickBot="1">
      <c r="A137" s="9"/>
      <c r="B137" s="58" t="s">
        <v>132</v>
      </c>
      <c r="C137" s="29"/>
      <c r="D137" s="29"/>
      <c r="E137" s="59" t="s">
        <v>755</v>
      </c>
      <c r="F137" s="29"/>
      <c r="G137" s="29"/>
      <c r="H137" s="60"/>
      <c r="I137" s="29"/>
      <c r="J137" s="60"/>
      <c r="K137" s="29"/>
      <c r="L137" s="29"/>
      <c r="M137" s="12"/>
      <c r="N137" s="2"/>
      <c r="O137" s="2"/>
      <c r="P137" s="2"/>
      <c r="Q137" s="2"/>
    </row>
    <row r="138" thickTop="1" thickBot="1" ht="25" customHeight="1">
      <c r="A138" s="9"/>
      <c r="B138" s="1"/>
      <c r="C138" s="65">
        <v>7</v>
      </c>
      <c r="D138" s="1"/>
      <c r="E138" s="66" t="s">
        <v>688</v>
      </c>
      <c r="F138" s="1"/>
      <c r="G138" s="67" t="s">
        <v>152</v>
      </c>
      <c r="H138" s="68">
        <f>J129+J132+J135</f>
        <v>0</v>
      </c>
      <c r="I138" s="67" t="s">
        <v>153</v>
      </c>
      <c r="J138" s="69">
        <f>(L138-H138)</f>
        <v>0</v>
      </c>
      <c r="K138" s="67" t="s">
        <v>154</v>
      </c>
      <c r="L138" s="70">
        <f>L129+L132+L135</f>
        <v>0</v>
      </c>
      <c r="M138" s="12"/>
      <c r="N138" s="2"/>
      <c r="O138" s="2"/>
      <c r="P138" s="2"/>
      <c r="Q138" s="41">
        <f>0+Q129+Q132+Q135</f>
        <v>0</v>
      </c>
      <c r="R138" s="33">
        <f>0+R129+R132+R135</f>
        <v>0</v>
      </c>
      <c r="S138" s="71">
        <f>Q138*(1+J138)+R138</f>
        <v>0</v>
      </c>
    </row>
    <row r="139" thickTop="1" thickBot="1" ht="25" customHeight="1">
      <c r="A139" s="9"/>
      <c r="B139" s="72"/>
      <c r="C139" s="72"/>
      <c r="D139" s="72"/>
      <c r="E139" s="73"/>
      <c r="F139" s="72"/>
      <c r="G139" s="74" t="s">
        <v>155</v>
      </c>
      <c r="H139" s="75">
        <f>J129+J132+J135</f>
        <v>0</v>
      </c>
      <c r="I139" s="74" t="s">
        <v>156</v>
      </c>
      <c r="J139" s="76">
        <f>0+J138</f>
        <v>0</v>
      </c>
      <c r="K139" s="74" t="s">
        <v>157</v>
      </c>
      <c r="L139" s="77">
        <f>L129+L132+L135</f>
        <v>0</v>
      </c>
      <c r="M139" s="12"/>
      <c r="N139" s="2"/>
      <c r="O139" s="2"/>
      <c r="P139" s="2"/>
      <c r="Q139" s="2"/>
    </row>
    <row r="140" ht="40" customHeight="1">
      <c r="A140" s="9"/>
      <c r="B140" s="82" t="s">
        <v>336</v>
      </c>
      <c r="C140" s="1"/>
      <c r="D140" s="1"/>
      <c r="E140" s="1"/>
      <c r="F140" s="1"/>
      <c r="G140" s="1"/>
      <c r="H140" s="48"/>
      <c r="I140" s="1"/>
      <c r="J140" s="48"/>
      <c r="K140" s="1"/>
      <c r="L140" s="1"/>
      <c r="M140" s="12"/>
      <c r="N140" s="2"/>
      <c r="O140" s="2"/>
      <c r="P140" s="2"/>
      <c r="Q140" s="2"/>
    </row>
    <row r="141">
      <c r="A141" s="9"/>
      <c r="B141" s="49">
        <v>31</v>
      </c>
      <c r="C141" s="50" t="s">
        <v>760</v>
      </c>
      <c r="D141" s="50" t="s">
        <v>179</v>
      </c>
      <c r="E141" s="50" t="s">
        <v>761</v>
      </c>
      <c r="F141" s="50" t="s">
        <v>7</v>
      </c>
      <c r="G141" s="51" t="s">
        <v>227</v>
      </c>
      <c r="H141" s="52">
        <v>226.34999999999999</v>
      </c>
      <c r="I141" s="24">
        <f>ROUND(0,2)</f>
        <v>0</v>
      </c>
      <c r="J141" s="53">
        <f>ROUND(I141*H141,2)</f>
        <v>0</v>
      </c>
      <c r="K141" s="54">
        <v>0.20999999999999999</v>
      </c>
      <c r="L141" s="55">
        <f>IF(ISNUMBER(K141),ROUND(J141*(K141+1),2),0)</f>
        <v>0</v>
      </c>
      <c r="M141" s="12"/>
      <c r="N141" s="2"/>
      <c r="O141" s="2"/>
      <c r="P141" s="2"/>
      <c r="Q141" s="41">
        <f>IF(ISNUMBER(K141),IF(H141&gt;0,IF(I141&gt;0,J141,0),0),0)</f>
        <v>0</v>
      </c>
      <c r="R141" s="33">
        <f>IF(ISNUMBER(K141)=FALSE,J141,0)</f>
        <v>0</v>
      </c>
    </row>
    <row r="142">
      <c r="A142" s="9"/>
      <c r="B142" s="56" t="s">
        <v>130</v>
      </c>
      <c r="C142" s="1"/>
      <c r="D142" s="1"/>
      <c r="E142" s="57" t="s">
        <v>627</v>
      </c>
      <c r="F142" s="1"/>
      <c r="G142" s="1"/>
      <c r="H142" s="48"/>
      <c r="I142" s="1"/>
      <c r="J142" s="48"/>
      <c r="K142" s="1"/>
      <c r="L142" s="1"/>
      <c r="M142" s="12"/>
      <c r="N142" s="2"/>
      <c r="O142" s="2"/>
      <c r="P142" s="2"/>
      <c r="Q142" s="2"/>
    </row>
    <row r="143" thickBot="1">
      <c r="A143" s="9"/>
      <c r="B143" s="58" t="s">
        <v>132</v>
      </c>
      <c r="C143" s="29"/>
      <c r="D143" s="29"/>
      <c r="E143" s="59" t="s">
        <v>762</v>
      </c>
      <c r="F143" s="29"/>
      <c r="G143" s="29"/>
      <c r="H143" s="60"/>
      <c r="I143" s="29"/>
      <c r="J143" s="60"/>
      <c r="K143" s="29"/>
      <c r="L143" s="29"/>
      <c r="M143" s="12"/>
      <c r="N143" s="2"/>
      <c r="O143" s="2"/>
      <c r="P143" s="2"/>
      <c r="Q143" s="2"/>
    </row>
    <row r="144" thickTop="1">
      <c r="A144" s="9"/>
      <c r="B144" s="49">
        <v>32</v>
      </c>
      <c r="C144" s="50" t="s">
        <v>760</v>
      </c>
      <c r="D144" s="50" t="s">
        <v>183</v>
      </c>
      <c r="E144" s="50" t="s">
        <v>761</v>
      </c>
      <c r="F144" s="50" t="s">
        <v>7</v>
      </c>
      <c r="G144" s="51" t="s">
        <v>227</v>
      </c>
      <c r="H144" s="61">
        <v>32</v>
      </c>
      <c r="I144" s="35">
        <f>ROUND(0,2)</f>
        <v>0</v>
      </c>
      <c r="J144" s="62">
        <f>ROUND(I144*H144,2)</f>
        <v>0</v>
      </c>
      <c r="K144" s="63">
        <v>0.20999999999999999</v>
      </c>
      <c r="L144" s="64">
        <f>IF(ISNUMBER(K144),ROUND(J144*(K144+1),2),0)</f>
        <v>0</v>
      </c>
      <c r="M144" s="12"/>
      <c r="N144" s="2"/>
      <c r="O144" s="2"/>
      <c r="P144" s="2"/>
      <c r="Q144" s="41">
        <f>IF(ISNUMBER(K144),IF(H144&gt;0,IF(I144&gt;0,J144,0),0),0)</f>
        <v>0</v>
      </c>
      <c r="R144" s="33">
        <f>IF(ISNUMBER(K144)=FALSE,J144,0)</f>
        <v>0</v>
      </c>
    </row>
    <row r="145">
      <c r="A145" s="9"/>
      <c r="B145" s="56" t="s">
        <v>130</v>
      </c>
      <c r="C145" s="1"/>
      <c r="D145" s="1"/>
      <c r="E145" s="57" t="s">
        <v>664</v>
      </c>
      <c r="F145" s="1"/>
      <c r="G145" s="1"/>
      <c r="H145" s="48"/>
      <c r="I145" s="1"/>
      <c r="J145" s="48"/>
      <c r="K145" s="1"/>
      <c r="L145" s="1"/>
      <c r="M145" s="12"/>
      <c r="N145" s="2"/>
      <c r="O145" s="2"/>
      <c r="P145" s="2"/>
      <c r="Q145" s="2"/>
    </row>
    <row r="146" thickBot="1">
      <c r="A146" s="9"/>
      <c r="B146" s="58" t="s">
        <v>132</v>
      </c>
      <c r="C146" s="29"/>
      <c r="D146" s="29"/>
      <c r="E146" s="59" t="s">
        <v>763</v>
      </c>
      <c r="F146" s="29"/>
      <c r="G146" s="29"/>
      <c r="H146" s="60"/>
      <c r="I146" s="29"/>
      <c r="J146" s="60"/>
      <c r="K146" s="29"/>
      <c r="L146" s="29"/>
      <c r="M146" s="12"/>
      <c r="N146" s="2"/>
      <c r="O146" s="2"/>
      <c r="P146" s="2"/>
      <c r="Q146" s="2"/>
    </row>
    <row r="147" thickTop="1">
      <c r="A147" s="9"/>
      <c r="B147" s="49">
        <v>33</v>
      </c>
      <c r="C147" s="50" t="s">
        <v>764</v>
      </c>
      <c r="D147" s="50" t="s">
        <v>7</v>
      </c>
      <c r="E147" s="50" t="s">
        <v>765</v>
      </c>
      <c r="F147" s="50" t="s">
        <v>7</v>
      </c>
      <c r="G147" s="51" t="s">
        <v>227</v>
      </c>
      <c r="H147" s="61">
        <v>8.5</v>
      </c>
      <c r="I147" s="35">
        <f>ROUND(0,2)</f>
        <v>0</v>
      </c>
      <c r="J147" s="62">
        <f>ROUND(I147*H147,2)</f>
        <v>0</v>
      </c>
      <c r="K147" s="63">
        <v>0.20999999999999999</v>
      </c>
      <c r="L147" s="64">
        <f>IF(ISNUMBER(K147),ROUND(J147*(K147+1),2),0)</f>
        <v>0</v>
      </c>
      <c r="M147" s="12"/>
      <c r="N147" s="2"/>
      <c r="O147" s="2"/>
      <c r="P147" s="2"/>
      <c r="Q147" s="41">
        <f>IF(ISNUMBER(K147),IF(H147&gt;0,IF(I147&gt;0,J147,0),0),0)</f>
        <v>0</v>
      </c>
      <c r="R147" s="33">
        <f>IF(ISNUMBER(K147)=FALSE,J147,0)</f>
        <v>0</v>
      </c>
    </row>
    <row r="148">
      <c r="A148" s="9"/>
      <c r="B148" s="56" t="s">
        <v>130</v>
      </c>
      <c r="C148" s="1"/>
      <c r="D148" s="1"/>
      <c r="E148" s="57" t="s">
        <v>627</v>
      </c>
      <c r="F148" s="1"/>
      <c r="G148" s="1"/>
      <c r="H148" s="48"/>
      <c r="I148" s="1"/>
      <c r="J148" s="48"/>
      <c r="K148" s="1"/>
      <c r="L148" s="1"/>
      <c r="M148" s="12"/>
      <c r="N148" s="2"/>
      <c r="O148" s="2"/>
      <c r="P148" s="2"/>
      <c r="Q148" s="2"/>
    </row>
    <row r="149" thickBot="1">
      <c r="A149" s="9"/>
      <c r="B149" s="58" t="s">
        <v>132</v>
      </c>
      <c r="C149" s="29"/>
      <c r="D149" s="29"/>
      <c r="E149" s="59" t="s">
        <v>766</v>
      </c>
      <c r="F149" s="29"/>
      <c r="G149" s="29"/>
      <c r="H149" s="60"/>
      <c r="I149" s="29"/>
      <c r="J149" s="60"/>
      <c r="K149" s="29"/>
      <c r="L149" s="29"/>
      <c r="M149" s="12"/>
      <c r="N149" s="2"/>
      <c r="O149" s="2"/>
      <c r="P149" s="2"/>
      <c r="Q149" s="2"/>
    </row>
    <row r="150" thickTop="1">
      <c r="A150" s="9"/>
      <c r="B150" s="49">
        <v>34</v>
      </c>
      <c r="C150" s="50" t="s">
        <v>767</v>
      </c>
      <c r="D150" s="50" t="s">
        <v>179</v>
      </c>
      <c r="E150" s="50" t="s">
        <v>768</v>
      </c>
      <c r="F150" s="50" t="s">
        <v>7</v>
      </c>
      <c r="G150" s="51" t="s">
        <v>162</v>
      </c>
      <c r="H150" s="61">
        <v>8.5</v>
      </c>
      <c r="I150" s="35">
        <f>ROUND(0,2)</f>
        <v>0</v>
      </c>
      <c r="J150" s="62">
        <f>ROUND(I150*H150,2)</f>
        <v>0</v>
      </c>
      <c r="K150" s="63">
        <v>0.20999999999999999</v>
      </c>
      <c r="L150" s="64">
        <f>IF(ISNUMBER(K150),ROUND(J150*(K150+1),2),0)</f>
        <v>0</v>
      </c>
      <c r="M150" s="12"/>
      <c r="N150" s="2"/>
      <c r="O150" s="2"/>
      <c r="P150" s="2"/>
      <c r="Q150" s="41">
        <f>IF(ISNUMBER(K150),IF(H150&gt;0,IF(I150&gt;0,J150,0),0),0)</f>
        <v>0</v>
      </c>
      <c r="R150" s="33">
        <f>IF(ISNUMBER(K150)=FALSE,J150,0)</f>
        <v>0</v>
      </c>
    </row>
    <row r="151">
      <c r="A151" s="9"/>
      <c r="B151" s="56" t="s">
        <v>130</v>
      </c>
      <c r="C151" s="1"/>
      <c r="D151" s="1"/>
      <c r="E151" s="57" t="s">
        <v>769</v>
      </c>
      <c r="F151" s="1"/>
      <c r="G151" s="1"/>
      <c r="H151" s="48"/>
      <c r="I151" s="1"/>
      <c r="J151" s="48"/>
      <c r="K151" s="1"/>
      <c r="L151" s="1"/>
      <c r="M151" s="12"/>
      <c r="N151" s="2"/>
      <c r="O151" s="2"/>
      <c r="P151" s="2"/>
      <c r="Q151" s="2"/>
    </row>
    <row r="152" thickBot="1">
      <c r="A152" s="9"/>
      <c r="B152" s="58" t="s">
        <v>132</v>
      </c>
      <c r="C152" s="29"/>
      <c r="D152" s="29"/>
      <c r="E152" s="59" t="s">
        <v>770</v>
      </c>
      <c r="F152" s="29"/>
      <c r="G152" s="29"/>
      <c r="H152" s="60"/>
      <c r="I152" s="29"/>
      <c r="J152" s="60"/>
      <c r="K152" s="29"/>
      <c r="L152" s="29"/>
      <c r="M152" s="12"/>
      <c r="N152" s="2"/>
      <c r="O152" s="2"/>
      <c r="P152" s="2"/>
      <c r="Q152" s="2"/>
    </row>
    <row r="153" thickTop="1">
      <c r="A153" s="9"/>
      <c r="B153" s="49">
        <v>35</v>
      </c>
      <c r="C153" s="50" t="s">
        <v>767</v>
      </c>
      <c r="D153" s="50" t="s">
        <v>183</v>
      </c>
      <c r="E153" s="50" t="s">
        <v>768</v>
      </c>
      <c r="F153" s="50" t="s">
        <v>7</v>
      </c>
      <c r="G153" s="51" t="s">
        <v>162</v>
      </c>
      <c r="H153" s="61">
        <v>0.5</v>
      </c>
      <c r="I153" s="35">
        <f>ROUND(0,2)</f>
        <v>0</v>
      </c>
      <c r="J153" s="62">
        <f>ROUND(I153*H153,2)</f>
        <v>0</v>
      </c>
      <c r="K153" s="63">
        <v>0.20999999999999999</v>
      </c>
      <c r="L153" s="64">
        <f>IF(ISNUMBER(K153),ROUND(J153*(K153+1),2),0)</f>
        <v>0</v>
      </c>
      <c r="M153" s="12"/>
      <c r="N153" s="2"/>
      <c r="O153" s="2"/>
      <c r="P153" s="2"/>
      <c r="Q153" s="41">
        <f>IF(ISNUMBER(K153),IF(H153&gt;0,IF(I153&gt;0,J153,0),0),0)</f>
        <v>0</v>
      </c>
      <c r="R153" s="33">
        <f>IF(ISNUMBER(K153)=FALSE,J153,0)</f>
        <v>0</v>
      </c>
    </row>
    <row r="154">
      <c r="A154" s="9"/>
      <c r="B154" s="56" t="s">
        <v>130</v>
      </c>
      <c r="C154" s="1"/>
      <c r="D154" s="1"/>
      <c r="E154" s="57" t="s">
        <v>771</v>
      </c>
      <c r="F154" s="1"/>
      <c r="G154" s="1"/>
      <c r="H154" s="48"/>
      <c r="I154" s="1"/>
      <c r="J154" s="48"/>
      <c r="K154" s="1"/>
      <c r="L154" s="1"/>
      <c r="M154" s="12"/>
      <c r="N154" s="2"/>
      <c r="O154" s="2"/>
      <c r="P154" s="2"/>
      <c r="Q154" s="2"/>
    </row>
    <row r="155" thickBot="1">
      <c r="A155" s="9"/>
      <c r="B155" s="58" t="s">
        <v>132</v>
      </c>
      <c r="C155" s="29"/>
      <c r="D155" s="29"/>
      <c r="E155" s="59" t="s">
        <v>772</v>
      </c>
      <c r="F155" s="29"/>
      <c r="G155" s="29"/>
      <c r="H155" s="60"/>
      <c r="I155" s="29"/>
      <c r="J155" s="60"/>
      <c r="K155" s="29"/>
      <c r="L155" s="29"/>
      <c r="M155" s="12"/>
      <c r="N155" s="2"/>
      <c r="O155" s="2"/>
      <c r="P155" s="2"/>
      <c r="Q155" s="2"/>
    </row>
    <row r="156" thickTop="1">
      <c r="A156" s="9"/>
      <c r="B156" s="49">
        <v>36</v>
      </c>
      <c r="C156" s="50" t="s">
        <v>773</v>
      </c>
      <c r="D156" s="50" t="s">
        <v>179</v>
      </c>
      <c r="E156" s="50" t="s">
        <v>774</v>
      </c>
      <c r="F156" s="50" t="s">
        <v>7</v>
      </c>
      <c r="G156" s="51" t="s">
        <v>162</v>
      </c>
      <c r="H156" s="61">
        <v>1.5</v>
      </c>
      <c r="I156" s="35">
        <f>ROUND(0,2)</f>
        <v>0</v>
      </c>
      <c r="J156" s="62">
        <f>ROUND(I156*H156,2)</f>
        <v>0</v>
      </c>
      <c r="K156" s="63">
        <v>0.20999999999999999</v>
      </c>
      <c r="L156" s="64">
        <f>IF(ISNUMBER(K156),ROUND(J156*(K156+1),2),0)</f>
        <v>0</v>
      </c>
      <c r="M156" s="12"/>
      <c r="N156" s="2"/>
      <c r="O156" s="2"/>
      <c r="P156" s="2"/>
      <c r="Q156" s="41">
        <f>IF(ISNUMBER(K156),IF(H156&gt;0,IF(I156&gt;0,J156,0),0),0)</f>
        <v>0</v>
      </c>
      <c r="R156" s="33">
        <f>IF(ISNUMBER(K156)=FALSE,J156,0)</f>
        <v>0</v>
      </c>
    </row>
    <row r="157">
      <c r="A157" s="9"/>
      <c r="B157" s="56" t="s">
        <v>130</v>
      </c>
      <c r="C157" s="1"/>
      <c r="D157" s="1"/>
      <c r="E157" s="57" t="s">
        <v>775</v>
      </c>
      <c r="F157" s="1"/>
      <c r="G157" s="1"/>
      <c r="H157" s="48"/>
      <c r="I157" s="1"/>
      <c r="J157" s="48"/>
      <c r="K157" s="1"/>
      <c r="L157" s="1"/>
      <c r="M157" s="12"/>
      <c r="N157" s="2"/>
      <c r="O157" s="2"/>
      <c r="P157" s="2"/>
      <c r="Q157" s="2"/>
    </row>
    <row r="158" thickBot="1">
      <c r="A158" s="9"/>
      <c r="B158" s="58" t="s">
        <v>132</v>
      </c>
      <c r="C158" s="29"/>
      <c r="D158" s="29"/>
      <c r="E158" s="59" t="s">
        <v>776</v>
      </c>
      <c r="F158" s="29"/>
      <c r="G158" s="29"/>
      <c r="H158" s="60"/>
      <c r="I158" s="29"/>
      <c r="J158" s="60"/>
      <c r="K158" s="29"/>
      <c r="L158" s="29"/>
      <c r="M158" s="12"/>
      <c r="N158" s="2"/>
      <c r="O158" s="2"/>
      <c r="P158" s="2"/>
      <c r="Q158" s="2"/>
    </row>
    <row r="159" thickTop="1">
      <c r="A159" s="9"/>
      <c r="B159" s="49">
        <v>37</v>
      </c>
      <c r="C159" s="50" t="s">
        <v>773</v>
      </c>
      <c r="D159" s="50" t="s">
        <v>183</v>
      </c>
      <c r="E159" s="50" t="s">
        <v>774</v>
      </c>
      <c r="F159" s="50" t="s">
        <v>7</v>
      </c>
      <c r="G159" s="51" t="s">
        <v>162</v>
      </c>
      <c r="H159" s="61">
        <v>0.5</v>
      </c>
      <c r="I159" s="35">
        <f>ROUND(0,2)</f>
        <v>0</v>
      </c>
      <c r="J159" s="62">
        <f>ROUND(I159*H159,2)</f>
        <v>0</v>
      </c>
      <c r="K159" s="63">
        <v>0.20999999999999999</v>
      </c>
      <c r="L159" s="64">
        <f>IF(ISNUMBER(K159),ROUND(J159*(K159+1),2),0)</f>
        <v>0</v>
      </c>
      <c r="M159" s="12"/>
      <c r="N159" s="2"/>
      <c r="O159" s="2"/>
      <c r="P159" s="2"/>
      <c r="Q159" s="41">
        <f>IF(ISNUMBER(K159),IF(H159&gt;0,IF(I159&gt;0,J159,0),0),0)</f>
        <v>0</v>
      </c>
      <c r="R159" s="33">
        <f>IF(ISNUMBER(K159)=FALSE,J159,0)</f>
        <v>0</v>
      </c>
    </row>
    <row r="160">
      <c r="A160" s="9"/>
      <c r="B160" s="56" t="s">
        <v>130</v>
      </c>
      <c r="C160" s="1"/>
      <c r="D160" s="1"/>
      <c r="E160" s="57" t="s">
        <v>777</v>
      </c>
      <c r="F160" s="1"/>
      <c r="G160" s="1"/>
      <c r="H160" s="48"/>
      <c r="I160" s="1"/>
      <c r="J160" s="48"/>
      <c r="K160" s="1"/>
      <c r="L160" s="1"/>
      <c r="M160" s="12"/>
      <c r="N160" s="2"/>
      <c r="O160" s="2"/>
      <c r="P160" s="2"/>
      <c r="Q160" s="2"/>
    </row>
    <row r="161" thickBot="1">
      <c r="A161" s="9"/>
      <c r="B161" s="58" t="s">
        <v>132</v>
      </c>
      <c r="C161" s="29"/>
      <c r="D161" s="29"/>
      <c r="E161" s="59" t="s">
        <v>772</v>
      </c>
      <c r="F161" s="29"/>
      <c r="G161" s="29"/>
      <c r="H161" s="60"/>
      <c r="I161" s="29"/>
      <c r="J161" s="60"/>
      <c r="K161" s="29"/>
      <c r="L161" s="29"/>
      <c r="M161" s="12"/>
      <c r="N161" s="2"/>
      <c r="O161" s="2"/>
      <c r="P161" s="2"/>
      <c r="Q161" s="2"/>
    </row>
    <row r="162" thickTop="1">
      <c r="A162" s="9"/>
      <c r="B162" s="49">
        <v>38</v>
      </c>
      <c r="C162" s="50" t="s">
        <v>778</v>
      </c>
      <c r="D162" s="50" t="s">
        <v>7</v>
      </c>
      <c r="E162" s="50" t="s">
        <v>779</v>
      </c>
      <c r="F162" s="50" t="s">
        <v>7</v>
      </c>
      <c r="G162" s="51" t="s">
        <v>227</v>
      </c>
      <c r="H162" s="61">
        <v>266.85000000000002</v>
      </c>
      <c r="I162" s="35">
        <f>ROUND(0,2)</f>
        <v>0</v>
      </c>
      <c r="J162" s="62">
        <f>ROUND(I162*H162,2)</f>
        <v>0</v>
      </c>
      <c r="K162" s="63">
        <v>0.20999999999999999</v>
      </c>
      <c r="L162" s="64">
        <f>IF(ISNUMBER(K162),ROUND(J162*(K162+1),2),0)</f>
        <v>0</v>
      </c>
      <c r="M162" s="12"/>
      <c r="N162" s="2"/>
      <c r="O162" s="2"/>
      <c r="P162" s="2"/>
      <c r="Q162" s="41">
        <f>IF(ISNUMBER(K162),IF(H162&gt;0,IF(I162&gt;0,J162,0),0),0)</f>
        <v>0</v>
      </c>
      <c r="R162" s="33">
        <f>IF(ISNUMBER(K162)=FALSE,J162,0)</f>
        <v>0</v>
      </c>
    </row>
    <row r="163">
      <c r="A163" s="9"/>
      <c r="B163" s="56" t="s">
        <v>130</v>
      </c>
      <c r="C163" s="1"/>
      <c r="D163" s="1"/>
      <c r="E163" s="57" t="s">
        <v>7</v>
      </c>
      <c r="F163" s="1"/>
      <c r="G163" s="1"/>
      <c r="H163" s="48"/>
      <c r="I163" s="1"/>
      <c r="J163" s="48"/>
      <c r="K163" s="1"/>
      <c r="L163" s="1"/>
      <c r="M163" s="12"/>
      <c r="N163" s="2"/>
      <c r="O163" s="2"/>
      <c r="P163" s="2"/>
      <c r="Q163" s="2"/>
    </row>
    <row r="164" thickBot="1">
      <c r="A164" s="9"/>
      <c r="B164" s="58" t="s">
        <v>132</v>
      </c>
      <c r="C164" s="29"/>
      <c r="D164" s="29"/>
      <c r="E164" s="59" t="s">
        <v>780</v>
      </c>
      <c r="F164" s="29"/>
      <c r="G164" s="29"/>
      <c r="H164" s="60"/>
      <c r="I164" s="29"/>
      <c r="J164" s="60"/>
      <c r="K164" s="29"/>
      <c r="L164" s="29"/>
      <c r="M164" s="12"/>
      <c r="N164" s="2"/>
      <c r="O164" s="2"/>
      <c r="P164" s="2"/>
      <c r="Q164" s="2"/>
    </row>
    <row r="165" thickTop="1">
      <c r="A165" s="9"/>
      <c r="B165" s="49">
        <v>39</v>
      </c>
      <c r="C165" s="50" t="s">
        <v>644</v>
      </c>
      <c r="D165" s="50" t="s">
        <v>7</v>
      </c>
      <c r="E165" s="50" t="s">
        <v>645</v>
      </c>
      <c r="F165" s="50" t="s">
        <v>7</v>
      </c>
      <c r="G165" s="51" t="s">
        <v>227</v>
      </c>
      <c r="H165" s="61">
        <v>266.85000000000002</v>
      </c>
      <c r="I165" s="35">
        <f>ROUND(0,2)</f>
        <v>0</v>
      </c>
      <c r="J165" s="62">
        <f>ROUND(I165*H165,2)</f>
        <v>0</v>
      </c>
      <c r="K165" s="63">
        <v>0.20999999999999999</v>
      </c>
      <c r="L165" s="64">
        <f>IF(ISNUMBER(K165),ROUND(J165*(K165+1),2),0)</f>
        <v>0</v>
      </c>
      <c r="M165" s="12"/>
      <c r="N165" s="2"/>
      <c r="O165" s="2"/>
      <c r="P165" s="2"/>
      <c r="Q165" s="41">
        <f>IF(ISNUMBER(K165),IF(H165&gt;0,IF(I165&gt;0,J165,0),0),0)</f>
        <v>0</v>
      </c>
      <c r="R165" s="33">
        <f>IF(ISNUMBER(K165)=FALSE,J165,0)</f>
        <v>0</v>
      </c>
    </row>
    <row r="166">
      <c r="A166" s="9"/>
      <c r="B166" s="56" t="s">
        <v>130</v>
      </c>
      <c r="C166" s="1"/>
      <c r="D166" s="1"/>
      <c r="E166" s="57" t="s">
        <v>7</v>
      </c>
      <c r="F166" s="1"/>
      <c r="G166" s="1"/>
      <c r="H166" s="48"/>
      <c r="I166" s="1"/>
      <c r="J166" s="48"/>
      <c r="K166" s="1"/>
      <c r="L166" s="1"/>
      <c r="M166" s="12"/>
      <c r="N166" s="2"/>
      <c r="O166" s="2"/>
      <c r="P166" s="2"/>
      <c r="Q166" s="2"/>
    </row>
    <row r="167" thickBot="1">
      <c r="A167" s="9"/>
      <c r="B167" s="58" t="s">
        <v>132</v>
      </c>
      <c r="C167" s="29"/>
      <c r="D167" s="29"/>
      <c r="E167" s="59" t="s">
        <v>781</v>
      </c>
      <c r="F167" s="29"/>
      <c r="G167" s="29"/>
      <c r="H167" s="60"/>
      <c r="I167" s="29"/>
      <c r="J167" s="60"/>
      <c r="K167" s="29"/>
      <c r="L167" s="29"/>
      <c r="M167" s="12"/>
      <c r="N167" s="2"/>
      <c r="O167" s="2"/>
      <c r="P167" s="2"/>
      <c r="Q167" s="2"/>
    </row>
    <row r="168" thickTop="1" thickBot="1" ht="25" customHeight="1">
      <c r="A168" s="9"/>
      <c r="B168" s="1"/>
      <c r="C168" s="65">
        <v>8</v>
      </c>
      <c r="D168" s="1"/>
      <c r="E168" s="66" t="s">
        <v>168</v>
      </c>
      <c r="F168" s="1"/>
      <c r="G168" s="67" t="s">
        <v>152</v>
      </c>
      <c r="H168" s="68">
        <f>J141+J144+J147+J150+J153+J156+J159+J162+J165</f>
        <v>0</v>
      </c>
      <c r="I168" s="67" t="s">
        <v>153</v>
      </c>
      <c r="J168" s="69">
        <f>(L168-H168)</f>
        <v>0</v>
      </c>
      <c r="K168" s="67" t="s">
        <v>154</v>
      </c>
      <c r="L168" s="70">
        <f>L141+L144+L147+L150+L153+L156+L159+L162+L165</f>
        <v>0</v>
      </c>
      <c r="M168" s="12"/>
      <c r="N168" s="2"/>
      <c r="O168" s="2"/>
      <c r="P168" s="2"/>
      <c r="Q168" s="41">
        <f>0+Q141+Q144+Q147+Q150+Q153+Q156+Q159+Q162+Q165</f>
        <v>0</v>
      </c>
      <c r="R168" s="33">
        <f>0+R141+R144+R147+R150+R153+R156+R159+R162+R165</f>
        <v>0</v>
      </c>
      <c r="S168" s="71">
        <f>Q168*(1+J168)+R168</f>
        <v>0</v>
      </c>
    </row>
    <row r="169" thickTop="1" thickBot="1" ht="25" customHeight="1">
      <c r="A169" s="9"/>
      <c r="B169" s="72"/>
      <c r="C169" s="72"/>
      <c r="D169" s="72"/>
      <c r="E169" s="73"/>
      <c r="F169" s="72"/>
      <c r="G169" s="74" t="s">
        <v>155</v>
      </c>
      <c r="H169" s="75">
        <f>J141+J144+J147+J150+J153+J156+J159+J162+J165</f>
        <v>0</v>
      </c>
      <c r="I169" s="74" t="s">
        <v>156</v>
      </c>
      <c r="J169" s="76">
        <f>0+J168</f>
        <v>0</v>
      </c>
      <c r="K169" s="74" t="s">
        <v>157</v>
      </c>
      <c r="L169" s="77">
        <f>L141+L144+L147+L150+L153+L156+L159+L162+L165</f>
        <v>0</v>
      </c>
      <c r="M169" s="12"/>
      <c r="N169" s="2"/>
      <c r="O169" s="2"/>
      <c r="P169" s="2"/>
      <c r="Q169" s="2"/>
    </row>
    <row r="170" ht="40" customHeight="1">
      <c r="A170" s="9"/>
      <c r="B170" s="82" t="s">
        <v>346</v>
      </c>
      <c r="C170" s="1"/>
      <c r="D170" s="1"/>
      <c r="E170" s="1"/>
      <c r="F170" s="1"/>
      <c r="G170" s="1"/>
      <c r="H170" s="48"/>
      <c r="I170" s="1"/>
      <c r="J170" s="48"/>
      <c r="K170" s="1"/>
      <c r="L170" s="1"/>
      <c r="M170" s="12"/>
      <c r="N170" s="2"/>
      <c r="O170" s="2"/>
      <c r="P170" s="2"/>
      <c r="Q170" s="2"/>
    </row>
    <row r="171">
      <c r="A171" s="9"/>
      <c r="B171" s="49">
        <v>40</v>
      </c>
      <c r="C171" s="50" t="s">
        <v>782</v>
      </c>
      <c r="D171" s="50" t="s">
        <v>7</v>
      </c>
      <c r="E171" s="50" t="s">
        <v>783</v>
      </c>
      <c r="F171" s="50" t="s">
        <v>7</v>
      </c>
      <c r="G171" s="51" t="s">
        <v>162</v>
      </c>
      <c r="H171" s="52">
        <v>0.5</v>
      </c>
      <c r="I171" s="24">
        <f>ROUND(0,2)</f>
        <v>0</v>
      </c>
      <c r="J171" s="53">
        <f>ROUND(I171*H171,2)</f>
        <v>0</v>
      </c>
      <c r="K171" s="54">
        <v>0.20999999999999999</v>
      </c>
      <c r="L171" s="55">
        <f>IF(ISNUMBER(K171),ROUND(J171*(K171+1),2),0)</f>
        <v>0</v>
      </c>
      <c r="M171" s="12"/>
      <c r="N171" s="2"/>
      <c r="O171" s="2"/>
      <c r="P171" s="2"/>
      <c r="Q171" s="41">
        <f>IF(ISNUMBER(K171),IF(H171&gt;0,IF(I171&gt;0,J171,0),0),0)</f>
        <v>0</v>
      </c>
      <c r="R171" s="33">
        <f>IF(ISNUMBER(K171)=FALSE,J171,0)</f>
        <v>0</v>
      </c>
    </row>
    <row r="172">
      <c r="A172" s="9"/>
      <c r="B172" s="56" t="s">
        <v>130</v>
      </c>
      <c r="C172" s="1"/>
      <c r="D172" s="1"/>
      <c r="E172" s="57" t="s">
        <v>784</v>
      </c>
      <c r="F172" s="1"/>
      <c r="G172" s="1"/>
      <c r="H172" s="48"/>
      <c r="I172" s="1"/>
      <c r="J172" s="48"/>
      <c r="K172" s="1"/>
      <c r="L172" s="1"/>
      <c r="M172" s="12"/>
      <c r="N172" s="2"/>
      <c r="O172" s="2"/>
      <c r="P172" s="2"/>
      <c r="Q172" s="2"/>
    </row>
    <row r="173" thickBot="1">
      <c r="A173" s="9"/>
      <c r="B173" s="58" t="s">
        <v>132</v>
      </c>
      <c r="C173" s="29"/>
      <c r="D173" s="29"/>
      <c r="E173" s="59" t="s">
        <v>772</v>
      </c>
      <c r="F173" s="29"/>
      <c r="G173" s="29"/>
      <c r="H173" s="60"/>
      <c r="I173" s="29"/>
      <c r="J173" s="60"/>
      <c r="K173" s="29"/>
      <c r="L173" s="29"/>
      <c r="M173" s="12"/>
      <c r="N173" s="2"/>
      <c r="O173" s="2"/>
      <c r="P173" s="2"/>
      <c r="Q173" s="2"/>
    </row>
    <row r="174" thickTop="1" thickBot="1" ht="25" customHeight="1">
      <c r="A174" s="9"/>
      <c r="B174" s="1"/>
      <c r="C174" s="65">
        <v>9</v>
      </c>
      <c r="D174" s="1"/>
      <c r="E174" s="66" t="s">
        <v>169</v>
      </c>
      <c r="F174" s="1"/>
      <c r="G174" s="67" t="s">
        <v>152</v>
      </c>
      <c r="H174" s="68">
        <f>0+J171</f>
        <v>0</v>
      </c>
      <c r="I174" s="67" t="s">
        <v>153</v>
      </c>
      <c r="J174" s="69">
        <f>(L174-H174)</f>
        <v>0</v>
      </c>
      <c r="K174" s="67" t="s">
        <v>154</v>
      </c>
      <c r="L174" s="70">
        <f>0+L171</f>
        <v>0</v>
      </c>
      <c r="M174" s="12"/>
      <c r="N174" s="2"/>
      <c r="O174" s="2"/>
      <c r="P174" s="2"/>
      <c r="Q174" s="41">
        <f>0+Q171</f>
        <v>0</v>
      </c>
      <c r="R174" s="33">
        <f>0+R171</f>
        <v>0</v>
      </c>
      <c r="S174" s="71">
        <f>Q174*(1+J174)+R174</f>
        <v>0</v>
      </c>
    </row>
    <row r="175" thickTop="1" thickBot="1" ht="25" customHeight="1">
      <c r="A175" s="9"/>
      <c r="B175" s="72"/>
      <c r="C175" s="72"/>
      <c r="D175" s="72"/>
      <c r="E175" s="73"/>
      <c r="F175" s="72"/>
      <c r="G175" s="74" t="s">
        <v>155</v>
      </c>
      <c r="H175" s="75">
        <f>0+J171</f>
        <v>0</v>
      </c>
      <c r="I175" s="74" t="s">
        <v>156</v>
      </c>
      <c r="J175" s="76">
        <f>0+J174</f>
        <v>0</v>
      </c>
      <c r="K175" s="74" t="s">
        <v>157</v>
      </c>
      <c r="L175" s="77">
        <f>0+L171</f>
        <v>0</v>
      </c>
      <c r="M175" s="12"/>
      <c r="N175" s="2"/>
      <c r="O175" s="2"/>
      <c r="P175" s="2"/>
      <c r="Q175" s="2"/>
    </row>
    <row r="176">
      <c r="A176" s="13"/>
      <c r="B176" s="4"/>
      <c r="C176" s="4"/>
      <c r="D176" s="4"/>
      <c r="E176" s="4"/>
      <c r="F176" s="4"/>
      <c r="G176" s="4"/>
      <c r="H176" s="78"/>
      <c r="I176" s="4"/>
      <c r="J176" s="78"/>
      <c r="K176" s="4"/>
      <c r="L176" s="4"/>
      <c r="M176" s="14"/>
      <c r="N176" s="2"/>
      <c r="O176" s="2"/>
      <c r="P176" s="2"/>
      <c r="Q176" s="2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2"/>
      <c r="O177" s="2"/>
      <c r="P177" s="2"/>
      <c r="Q177" s="2"/>
    </row>
  </sheetData>
  <mergeCells count="109">
    <mergeCell ref="B46:D46"/>
    <mergeCell ref="B47:D47"/>
    <mergeCell ref="B49:D49"/>
    <mergeCell ref="B50:D50"/>
    <mergeCell ref="B52:D52"/>
    <mergeCell ref="B53:D53"/>
    <mergeCell ref="B55:D55"/>
    <mergeCell ref="B56:D56"/>
    <mergeCell ref="B58:D58"/>
    <mergeCell ref="B59:D59"/>
    <mergeCell ref="B61:D61"/>
    <mergeCell ref="B62:D62"/>
    <mergeCell ref="B64:D64"/>
    <mergeCell ref="B65:D65"/>
    <mergeCell ref="B67:D67"/>
    <mergeCell ref="B68:D68"/>
    <mergeCell ref="B70:D70"/>
    <mergeCell ref="B71:D71"/>
    <mergeCell ref="B73:D73"/>
    <mergeCell ref="B74:D74"/>
    <mergeCell ref="B76:D76"/>
    <mergeCell ref="B77:D77"/>
    <mergeCell ref="B79:D79"/>
    <mergeCell ref="B80:D80"/>
    <mergeCell ref="B82:D82"/>
    <mergeCell ref="B83:D83"/>
    <mergeCell ref="B85:D85"/>
    <mergeCell ref="B86:D86"/>
    <mergeCell ref="B88:D88"/>
    <mergeCell ref="B89:D89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9:C30"/>
    <mergeCell ref="B32:L32"/>
    <mergeCell ref="B34:D34"/>
    <mergeCell ref="B35:D35"/>
    <mergeCell ref="B40:D40"/>
    <mergeCell ref="B41:D41"/>
    <mergeCell ref="B43:D43"/>
    <mergeCell ref="B44:D44"/>
    <mergeCell ref="B38:L38"/>
    <mergeCell ref="B21:D21"/>
    <mergeCell ref="B22:D22"/>
    <mergeCell ref="B23:D23"/>
    <mergeCell ref="B24:D24"/>
    <mergeCell ref="B25:D25"/>
    <mergeCell ref="B26:D26"/>
    <mergeCell ref="B27:D27"/>
    <mergeCell ref="B91:D91"/>
    <mergeCell ref="B92:D92"/>
    <mergeCell ref="B95:L95"/>
    <mergeCell ref="B97:D97"/>
    <mergeCell ref="B98:D98"/>
    <mergeCell ref="B101:L101"/>
    <mergeCell ref="B103:D103"/>
    <mergeCell ref="B104:D104"/>
    <mergeCell ref="B106:D106"/>
    <mergeCell ref="B107:D107"/>
    <mergeCell ref="B110:L110"/>
    <mergeCell ref="B112:D112"/>
    <mergeCell ref="B113:D113"/>
    <mergeCell ref="B115:D115"/>
    <mergeCell ref="B116:D116"/>
    <mergeCell ref="B118:D118"/>
    <mergeCell ref="B119:D119"/>
    <mergeCell ref="B121:D121"/>
    <mergeCell ref="B122:D122"/>
    <mergeCell ref="B124:D124"/>
    <mergeCell ref="B125:D125"/>
    <mergeCell ref="B130:D130"/>
    <mergeCell ref="B131:D131"/>
    <mergeCell ref="B133:D133"/>
    <mergeCell ref="B134:D134"/>
    <mergeCell ref="B136:D136"/>
    <mergeCell ref="B137:D137"/>
    <mergeCell ref="B128:L128"/>
    <mergeCell ref="B142:D142"/>
    <mergeCell ref="B143:D143"/>
    <mergeCell ref="B145:D145"/>
    <mergeCell ref="B146:D146"/>
    <mergeCell ref="B148:D148"/>
    <mergeCell ref="B149:D149"/>
    <mergeCell ref="B151:D151"/>
    <mergeCell ref="B152:D152"/>
    <mergeCell ref="B154:D154"/>
    <mergeCell ref="B155:D155"/>
    <mergeCell ref="B157:D157"/>
    <mergeCell ref="B158:D158"/>
    <mergeCell ref="B160:D160"/>
    <mergeCell ref="B161:D161"/>
    <mergeCell ref="B163:D163"/>
    <mergeCell ref="B164:D164"/>
    <mergeCell ref="B166:D166"/>
    <mergeCell ref="B167:D167"/>
    <mergeCell ref="B140:L140"/>
    <mergeCell ref="B172:D172"/>
    <mergeCell ref="B173:D173"/>
    <mergeCell ref="B170:L17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H44+H95+H101+H113+H170+H179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785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L44+L95+L101+L113+L170+L179</f>
        <v>0</v>
      </c>
      <c r="K11" s="1"/>
      <c r="L11" s="1"/>
      <c r="M11" s="12"/>
      <c r="N11" s="2"/>
      <c r="O11" s="2"/>
      <c r="P11" s="2"/>
      <c r="Q11" s="41">
        <f>IF(SUM(K20:K25)&gt;0,ROUND(SUM(S20:S25)/SUM(K20:K25)-1,8),0)</f>
        <v>0</v>
      </c>
      <c r="R11" s="33">
        <f>AVERAGE(J43,J94,J100,J112,J169,J178)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H44</f>
        <v>0</v>
      </c>
      <c r="L20" s="46">
        <f>L44</f>
        <v>0</v>
      </c>
      <c r="M20" s="12"/>
      <c r="N20" s="2"/>
      <c r="O20" s="2"/>
      <c r="P20" s="2"/>
      <c r="Q20" s="2"/>
      <c r="S20" s="33">
        <f>S43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H95</f>
        <v>0</v>
      </c>
      <c r="L21" s="46">
        <f>L95</f>
        <v>0</v>
      </c>
      <c r="M21" s="12"/>
      <c r="N21" s="2"/>
      <c r="O21" s="2"/>
      <c r="P21" s="2"/>
      <c r="Q21" s="2"/>
      <c r="S21" s="33">
        <f>S94</f>
        <v>0</v>
      </c>
    </row>
    <row r="22">
      <c r="A22" s="9"/>
      <c r="B22" s="44">
        <v>4</v>
      </c>
      <c r="C22" s="1"/>
      <c r="D22" s="1"/>
      <c r="E22" s="45" t="s">
        <v>602</v>
      </c>
      <c r="F22" s="1"/>
      <c r="G22" s="1"/>
      <c r="H22" s="1"/>
      <c r="I22" s="1"/>
      <c r="J22" s="1"/>
      <c r="K22" s="46">
        <f>H101</f>
        <v>0</v>
      </c>
      <c r="L22" s="46">
        <f>L101</f>
        <v>0</v>
      </c>
      <c r="M22" s="12"/>
      <c r="N22" s="2"/>
      <c r="O22" s="2"/>
      <c r="P22" s="2"/>
      <c r="Q22" s="2"/>
      <c r="S22" s="33">
        <f>S100</f>
        <v>0</v>
      </c>
    </row>
    <row r="23">
      <c r="A23" s="9"/>
      <c r="B23" s="44">
        <v>5</v>
      </c>
      <c r="C23" s="1"/>
      <c r="D23" s="1"/>
      <c r="E23" s="45" t="s">
        <v>167</v>
      </c>
      <c r="F23" s="1"/>
      <c r="G23" s="1"/>
      <c r="H23" s="1"/>
      <c r="I23" s="1"/>
      <c r="J23" s="1"/>
      <c r="K23" s="46">
        <f>H113</f>
        <v>0</v>
      </c>
      <c r="L23" s="46">
        <f>L113</f>
        <v>0</v>
      </c>
      <c r="M23" s="12"/>
      <c r="N23" s="2"/>
      <c r="O23" s="2"/>
      <c r="P23" s="2"/>
      <c r="Q23" s="2"/>
      <c r="S23" s="33">
        <f>S112</f>
        <v>0</v>
      </c>
    </row>
    <row r="24">
      <c r="A24" s="9"/>
      <c r="B24" s="44">
        <v>8</v>
      </c>
      <c r="C24" s="1"/>
      <c r="D24" s="1"/>
      <c r="E24" s="45" t="s">
        <v>168</v>
      </c>
      <c r="F24" s="1"/>
      <c r="G24" s="1"/>
      <c r="H24" s="1"/>
      <c r="I24" s="1"/>
      <c r="J24" s="1"/>
      <c r="K24" s="46">
        <f>H170</f>
        <v>0</v>
      </c>
      <c r="L24" s="46">
        <f>L170</f>
        <v>0</v>
      </c>
      <c r="M24" s="12"/>
      <c r="N24" s="2"/>
      <c r="O24" s="2"/>
      <c r="P24" s="2"/>
      <c r="Q24" s="2"/>
      <c r="S24" s="33">
        <f>S169</f>
        <v>0</v>
      </c>
    </row>
    <row r="25">
      <c r="A25" s="9"/>
      <c r="B25" s="44">
        <v>9</v>
      </c>
      <c r="C25" s="1"/>
      <c r="D25" s="1"/>
      <c r="E25" s="45" t="s">
        <v>169</v>
      </c>
      <c r="F25" s="1"/>
      <c r="G25" s="1"/>
      <c r="H25" s="1"/>
      <c r="I25" s="1"/>
      <c r="J25" s="1"/>
      <c r="K25" s="46">
        <f>H179</f>
        <v>0</v>
      </c>
      <c r="L25" s="46">
        <f>L179</f>
        <v>0</v>
      </c>
      <c r="M25" s="79"/>
      <c r="N25" s="2"/>
      <c r="O25" s="2"/>
      <c r="P25" s="2"/>
      <c r="Q25" s="2"/>
      <c r="S25" s="33">
        <f>S178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0"/>
      <c r="N26" s="2"/>
      <c r="O26" s="2"/>
      <c r="P26" s="2"/>
      <c r="Q26" s="2"/>
    </row>
    <row r="27" ht="14" customHeight="1">
      <c r="A27" s="4"/>
      <c r="B27" s="36" t="s">
        <v>118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81"/>
      <c r="N28" s="2"/>
      <c r="O28" s="2"/>
      <c r="P28" s="2"/>
      <c r="Q28" s="2"/>
    </row>
    <row r="29" ht="18" customHeight="1">
      <c r="A29" s="9"/>
      <c r="B29" s="42" t="s">
        <v>119</v>
      </c>
      <c r="C29" s="42" t="s">
        <v>115</v>
      </c>
      <c r="D29" s="42" t="s">
        <v>120</v>
      </c>
      <c r="E29" s="42" t="s">
        <v>116</v>
      </c>
      <c r="F29" s="42" t="s">
        <v>121</v>
      </c>
      <c r="G29" s="43" t="s">
        <v>122</v>
      </c>
      <c r="H29" s="22" t="s">
        <v>123</v>
      </c>
      <c r="I29" s="22" t="s">
        <v>124</v>
      </c>
      <c r="J29" s="22" t="s">
        <v>17</v>
      </c>
      <c r="K29" s="43" t="s">
        <v>125</v>
      </c>
      <c r="L29" s="22" t="s">
        <v>18</v>
      </c>
      <c r="M29" s="79"/>
      <c r="N29" s="2"/>
      <c r="O29" s="2"/>
      <c r="P29" s="2"/>
      <c r="Q29" s="2"/>
    </row>
    <row r="30" ht="40" customHeight="1">
      <c r="A30" s="9"/>
      <c r="B30" s="47" t="s">
        <v>126</v>
      </c>
      <c r="C30" s="1"/>
      <c r="D30" s="1"/>
      <c r="E30" s="1"/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>
      <c r="A31" s="9"/>
      <c r="B31" s="49">
        <v>1</v>
      </c>
      <c r="C31" s="50" t="s">
        <v>170</v>
      </c>
      <c r="D31" s="50" t="s">
        <v>7</v>
      </c>
      <c r="E31" s="50" t="s">
        <v>171</v>
      </c>
      <c r="F31" s="50" t="s">
        <v>7</v>
      </c>
      <c r="G31" s="51" t="s">
        <v>172</v>
      </c>
      <c r="H31" s="52">
        <v>269.601</v>
      </c>
      <c r="I31" s="24">
        <f>ROUND(0,2)</f>
        <v>0</v>
      </c>
      <c r="J31" s="53">
        <f>ROUND(I31*H31,2)</f>
        <v>0</v>
      </c>
      <c r="K31" s="54">
        <v>0.20999999999999999</v>
      </c>
      <c r="L31" s="55">
        <f>IF(ISNUMBER(K31),ROUND(J31*(K31+1),2),0)</f>
        <v>0</v>
      </c>
      <c r="M31" s="12"/>
      <c r="N31" s="2"/>
      <c r="O31" s="2"/>
      <c r="P31" s="2"/>
      <c r="Q31" s="41">
        <f>IF(ISNUMBER(K31),IF(H31&gt;0,IF(I31&gt;0,J31,0),0),0)</f>
        <v>0</v>
      </c>
      <c r="R31" s="33">
        <f>IF(ISNUMBER(K31)=FALSE,J31,0)</f>
        <v>0</v>
      </c>
    </row>
    <row r="32">
      <c r="A32" s="9"/>
      <c r="B32" s="56" t="s">
        <v>130</v>
      </c>
      <c r="C32" s="1"/>
      <c r="D32" s="1"/>
      <c r="E32" s="57" t="s">
        <v>603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 thickBot="1">
      <c r="A33" s="9"/>
      <c r="B33" s="58" t="s">
        <v>132</v>
      </c>
      <c r="C33" s="29"/>
      <c r="D33" s="29"/>
      <c r="E33" s="59" t="s">
        <v>786</v>
      </c>
      <c r="F33" s="29"/>
      <c r="G33" s="29"/>
      <c r="H33" s="60"/>
      <c r="I33" s="29"/>
      <c r="J33" s="60"/>
      <c r="K33" s="29"/>
      <c r="L33" s="29"/>
      <c r="M33" s="12"/>
      <c r="N33" s="2"/>
      <c r="O33" s="2"/>
      <c r="P33" s="2"/>
      <c r="Q33" s="2"/>
    </row>
    <row r="34" thickTop="1">
      <c r="A34" s="9"/>
      <c r="B34" s="49">
        <v>2</v>
      </c>
      <c r="C34" s="50" t="s">
        <v>178</v>
      </c>
      <c r="D34" s="50" t="s">
        <v>179</v>
      </c>
      <c r="E34" s="50" t="s">
        <v>171</v>
      </c>
      <c r="F34" s="50" t="s">
        <v>7</v>
      </c>
      <c r="G34" s="51" t="s">
        <v>180</v>
      </c>
      <c r="H34" s="61">
        <v>19.5</v>
      </c>
      <c r="I34" s="35">
        <f>ROUND(0,2)</f>
        <v>0</v>
      </c>
      <c r="J34" s="62">
        <f>ROUND(I34*H34,2)</f>
        <v>0</v>
      </c>
      <c r="K34" s="63">
        <v>0.20999999999999999</v>
      </c>
      <c r="L34" s="64">
        <f>IF(ISNUMBER(K34),ROUND(J34*(K34+1),2),0)</f>
        <v>0</v>
      </c>
      <c r="M34" s="12"/>
      <c r="N34" s="2"/>
      <c r="O34" s="2"/>
      <c r="P34" s="2"/>
      <c r="Q34" s="41">
        <f>IF(ISNUMBER(K34),IF(H34&gt;0,IF(I34&gt;0,J34,0),0),0)</f>
        <v>0</v>
      </c>
      <c r="R34" s="33">
        <f>IF(ISNUMBER(K34)=FALSE,J34,0)</f>
        <v>0</v>
      </c>
    </row>
    <row r="35">
      <c r="A35" s="9"/>
      <c r="B35" s="56" t="s">
        <v>130</v>
      </c>
      <c r="C35" s="1"/>
      <c r="D35" s="1"/>
      <c r="E35" s="57" t="s">
        <v>787</v>
      </c>
      <c r="F35" s="1"/>
      <c r="G35" s="1"/>
      <c r="H35" s="48"/>
      <c r="I35" s="1"/>
      <c r="J35" s="48"/>
      <c r="K35" s="1"/>
      <c r="L35" s="1"/>
      <c r="M35" s="12"/>
      <c r="N35" s="2"/>
      <c r="O35" s="2"/>
      <c r="P35" s="2"/>
      <c r="Q35" s="2"/>
    </row>
    <row r="36" thickBot="1">
      <c r="A36" s="9"/>
      <c r="B36" s="58" t="s">
        <v>132</v>
      </c>
      <c r="C36" s="29"/>
      <c r="D36" s="29"/>
      <c r="E36" s="59" t="s">
        <v>788</v>
      </c>
      <c r="F36" s="29"/>
      <c r="G36" s="29"/>
      <c r="H36" s="60"/>
      <c r="I36" s="29"/>
      <c r="J36" s="60"/>
      <c r="K36" s="29"/>
      <c r="L36" s="29"/>
      <c r="M36" s="12"/>
      <c r="N36" s="2"/>
      <c r="O36" s="2"/>
      <c r="P36" s="2"/>
      <c r="Q36" s="2"/>
    </row>
    <row r="37" thickTop="1">
      <c r="A37" s="9"/>
      <c r="B37" s="49">
        <v>3</v>
      </c>
      <c r="C37" s="50" t="s">
        <v>178</v>
      </c>
      <c r="D37" s="50" t="s">
        <v>183</v>
      </c>
      <c r="E37" s="50" t="s">
        <v>171</v>
      </c>
      <c r="F37" s="50" t="s">
        <v>7</v>
      </c>
      <c r="G37" s="51" t="s">
        <v>180</v>
      </c>
      <c r="H37" s="61">
        <v>81.599999999999994</v>
      </c>
      <c r="I37" s="35">
        <f>ROUND(0,2)</f>
        <v>0</v>
      </c>
      <c r="J37" s="62">
        <f>ROUND(I37*H37,2)</f>
        <v>0</v>
      </c>
      <c r="K37" s="63">
        <v>0.20999999999999999</v>
      </c>
      <c r="L37" s="64">
        <f>IF(ISNUMBER(K37),ROUND(J37*(K37+1),2),0)</f>
        <v>0</v>
      </c>
      <c r="M37" s="12"/>
      <c r="N37" s="2"/>
      <c r="O37" s="2"/>
      <c r="P37" s="2"/>
      <c r="Q37" s="41">
        <f>IF(ISNUMBER(K37),IF(H37&gt;0,IF(I37&gt;0,J37,0),0),0)</f>
        <v>0</v>
      </c>
      <c r="R37" s="33">
        <f>IF(ISNUMBER(K37)=FALSE,J37,0)</f>
        <v>0</v>
      </c>
    </row>
    <row r="38">
      <c r="A38" s="9"/>
      <c r="B38" s="56" t="s">
        <v>130</v>
      </c>
      <c r="C38" s="1"/>
      <c r="D38" s="1"/>
      <c r="E38" s="57" t="s">
        <v>649</v>
      </c>
      <c r="F38" s="1"/>
      <c r="G38" s="1"/>
      <c r="H38" s="48"/>
      <c r="I38" s="1"/>
      <c r="J38" s="48"/>
      <c r="K38" s="1"/>
      <c r="L38" s="1"/>
      <c r="M38" s="12"/>
      <c r="N38" s="2"/>
      <c r="O38" s="2"/>
      <c r="P38" s="2"/>
      <c r="Q38" s="2"/>
    </row>
    <row r="39" thickBot="1">
      <c r="A39" s="9"/>
      <c r="B39" s="58" t="s">
        <v>132</v>
      </c>
      <c r="C39" s="29"/>
      <c r="D39" s="29"/>
      <c r="E39" s="59" t="s">
        <v>789</v>
      </c>
      <c r="F39" s="29"/>
      <c r="G39" s="29"/>
      <c r="H39" s="60"/>
      <c r="I39" s="29"/>
      <c r="J39" s="60"/>
      <c r="K39" s="29"/>
      <c r="L39" s="29"/>
      <c r="M39" s="12"/>
      <c r="N39" s="2"/>
      <c r="O39" s="2"/>
      <c r="P39" s="2"/>
      <c r="Q39" s="2"/>
    </row>
    <row r="40" thickTop="1">
      <c r="A40" s="9"/>
      <c r="B40" s="49">
        <v>4</v>
      </c>
      <c r="C40" s="50" t="s">
        <v>178</v>
      </c>
      <c r="D40" s="50" t="s">
        <v>249</v>
      </c>
      <c r="E40" s="50" t="s">
        <v>171</v>
      </c>
      <c r="F40" s="50" t="s">
        <v>7</v>
      </c>
      <c r="G40" s="51" t="s">
        <v>180</v>
      </c>
      <c r="H40" s="61">
        <v>3.484</v>
      </c>
      <c r="I40" s="35">
        <f>ROUND(0,2)</f>
        <v>0</v>
      </c>
      <c r="J40" s="62">
        <f>ROUND(I40*H40,2)</f>
        <v>0</v>
      </c>
      <c r="K40" s="63">
        <v>0.20999999999999999</v>
      </c>
      <c r="L40" s="64">
        <f>IF(ISNUMBER(K40),ROUND(J40*(K40+1),2),0)</f>
        <v>0</v>
      </c>
      <c r="M40" s="12"/>
      <c r="N40" s="2"/>
      <c r="O40" s="2"/>
      <c r="P40" s="2"/>
      <c r="Q40" s="41">
        <f>IF(ISNUMBER(K40),IF(H40&gt;0,IF(I40&gt;0,J40,0),0),0)</f>
        <v>0</v>
      </c>
      <c r="R40" s="33">
        <f>IF(ISNUMBER(K40)=FALSE,J40,0)</f>
        <v>0</v>
      </c>
    </row>
    <row r="41">
      <c r="A41" s="9"/>
      <c r="B41" s="56" t="s">
        <v>130</v>
      </c>
      <c r="C41" s="1"/>
      <c r="D41" s="1"/>
      <c r="E41" s="57" t="s">
        <v>790</v>
      </c>
      <c r="F41" s="1"/>
      <c r="G41" s="1"/>
      <c r="H41" s="48"/>
      <c r="I41" s="1"/>
      <c r="J41" s="48"/>
      <c r="K41" s="1"/>
      <c r="L41" s="1"/>
      <c r="M41" s="12"/>
      <c r="N41" s="2"/>
      <c r="O41" s="2"/>
      <c r="P41" s="2"/>
      <c r="Q41" s="2"/>
    </row>
    <row r="42" thickBot="1">
      <c r="A42" s="9"/>
      <c r="B42" s="58" t="s">
        <v>132</v>
      </c>
      <c r="C42" s="29"/>
      <c r="D42" s="29"/>
      <c r="E42" s="59" t="s">
        <v>791</v>
      </c>
      <c r="F42" s="29"/>
      <c r="G42" s="29"/>
      <c r="H42" s="60"/>
      <c r="I42" s="29"/>
      <c r="J42" s="60"/>
      <c r="K42" s="29"/>
      <c r="L42" s="29"/>
      <c r="M42" s="12"/>
      <c r="N42" s="2"/>
      <c r="O42" s="2"/>
      <c r="P42" s="2"/>
      <c r="Q42" s="2"/>
    </row>
    <row r="43" thickTop="1" thickBot="1" ht="25" customHeight="1">
      <c r="A43" s="9"/>
      <c r="B43" s="1"/>
      <c r="C43" s="65">
        <v>0</v>
      </c>
      <c r="D43" s="1"/>
      <c r="E43" s="66" t="s">
        <v>117</v>
      </c>
      <c r="F43" s="1"/>
      <c r="G43" s="67" t="s">
        <v>152</v>
      </c>
      <c r="H43" s="68">
        <f>J31+J34+J37+J40</f>
        <v>0</v>
      </c>
      <c r="I43" s="67" t="s">
        <v>153</v>
      </c>
      <c r="J43" s="69">
        <f>(L43-H43)</f>
        <v>0</v>
      </c>
      <c r="K43" s="67" t="s">
        <v>154</v>
      </c>
      <c r="L43" s="70">
        <f>L31+L34+L37+L40</f>
        <v>0</v>
      </c>
      <c r="M43" s="12"/>
      <c r="N43" s="2"/>
      <c r="O43" s="2"/>
      <c r="P43" s="2"/>
      <c r="Q43" s="41">
        <f>0+Q31+Q34+Q37+Q40</f>
        <v>0</v>
      </c>
      <c r="R43" s="33">
        <f>0+R31+R34+R37+R40</f>
        <v>0</v>
      </c>
      <c r="S43" s="71">
        <f>Q43*(1+J43)+R43</f>
        <v>0</v>
      </c>
    </row>
    <row r="44" thickTop="1" thickBot="1" ht="25" customHeight="1">
      <c r="A44" s="9"/>
      <c r="B44" s="72"/>
      <c r="C44" s="72"/>
      <c r="D44" s="72"/>
      <c r="E44" s="73"/>
      <c r="F44" s="72"/>
      <c r="G44" s="74" t="s">
        <v>155</v>
      </c>
      <c r="H44" s="75">
        <f>J31+J34+J37+J40</f>
        <v>0</v>
      </c>
      <c r="I44" s="74" t="s">
        <v>156</v>
      </c>
      <c r="J44" s="76">
        <f>0+J43</f>
        <v>0</v>
      </c>
      <c r="K44" s="74" t="s">
        <v>157</v>
      </c>
      <c r="L44" s="77">
        <f>L31+L34+L37+L40</f>
        <v>0</v>
      </c>
      <c r="M44" s="12"/>
      <c r="N44" s="2"/>
      <c r="O44" s="2"/>
      <c r="P44" s="2"/>
      <c r="Q44" s="2"/>
    </row>
    <row r="45" ht="40" customHeight="1">
      <c r="A45" s="9"/>
      <c r="B45" s="82" t="s">
        <v>197</v>
      </c>
      <c r="C45" s="1"/>
      <c r="D45" s="1"/>
      <c r="E45" s="1"/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>
      <c r="A46" s="9"/>
      <c r="B46" s="49">
        <v>5</v>
      </c>
      <c r="C46" s="50" t="s">
        <v>792</v>
      </c>
      <c r="D46" s="50" t="s">
        <v>7</v>
      </c>
      <c r="E46" s="50" t="s">
        <v>793</v>
      </c>
      <c r="F46" s="50" t="s">
        <v>7</v>
      </c>
      <c r="G46" s="51" t="s">
        <v>172</v>
      </c>
      <c r="H46" s="52">
        <v>0.34899999999999998</v>
      </c>
      <c r="I46" s="24">
        <f>ROUND(0,2)</f>
        <v>0</v>
      </c>
      <c r="J46" s="53">
        <f>ROUND(I46*H46,2)</f>
        <v>0</v>
      </c>
      <c r="K46" s="54">
        <v>0.20999999999999999</v>
      </c>
      <c r="L46" s="55">
        <f>IF(ISNUMBER(K46),ROUND(J46*(K46+1),2),0)</f>
        <v>0</v>
      </c>
      <c r="M46" s="12"/>
      <c r="N46" s="2"/>
      <c r="O46" s="2"/>
      <c r="P46" s="2"/>
      <c r="Q46" s="41">
        <f>IF(ISNUMBER(K46),IF(H46&gt;0,IF(I46&gt;0,J46,0),0),0)</f>
        <v>0</v>
      </c>
      <c r="R46" s="33">
        <f>IF(ISNUMBER(K46)=FALSE,J46,0)</f>
        <v>0</v>
      </c>
    </row>
    <row r="47">
      <c r="A47" s="9"/>
      <c r="B47" s="56" t="s">
        <v>130</v>
      </c>
      <c r="C47" s="1"/>
      <c r="D47" s="1"/>
      <c r="E47" s="57" t="s">
        <v>794</v>
      </c>
      <c r="F47" s="1"/>
      <c r="G47" s="1"/>
      <c r="H47" s="48"/>
      <c r="I47" s="1"/>
      <c r="J47" s="48"/>
      <c r="K47" s="1"/>
      <c r="L47" s="1"/>
      <c r="M47" s="12"/>
      <c r="N47" s="2"/>
      <c r="O47" s="2"/>
      <c r="P47" s="2"/>
      <c r="Q47" s="2"/>
    </row>
    <row r="48" thickBot="1">
      <c r="A48" s="9"/>
      <c r="B48" s="58" t="s">
        <v>132</v>
      </c>
      <c r="C48" s="29"/>
      <c r="D48" s="29"/>
      <c r="E48" s="59" t="s">
        <v>795</v>
      </c>
      <c r="F48" s="29"/>
      <c r="G48" s="29"/>
      <c r="H48" s="60"/>
      <c r="I48" s="29"/>
      <c r="J48" s="60"/>
      <c r="K48" s="29"/>
      <c r="L48" s="29"/>
      <c r="M48" s="12"/>
      <c r="N48" s="2"/>
      <c r="O48" s="2"/>
      <c r="P48" s="2"/>
      <c r="Q48" s="2"/>
    </row>
    <row r="49" thickTop="1">
      <c r="A49" s="9"/>
      <c r="B49" s="49">
        <v>6</v>
      </c>
      <c r="C49" s="50" t="s">
        <v>217</v>
      </c>
      <c r="D49" s="50" t="s">
        <v>7</v>
      </c>
      <c r="E49" s="50" t="s">
        <v>218</v>
      </c>
      <c r="F49" s="50" t="s">
        <v>7</v>
      </c>
      <c r="G49" s="51" t="s">
        <v>172</v>
      </c>
      <c r="H49" s="61">
        <v>1.833</v>
      </c>
      <c r="I49" s="35">
        <f>ROUND(0,2)</f>
        <v>0</v>
      </c>
      <c r="J49" s="62">
        <f>ROUND(I49*H49,2)</f>
        <v>0</v>
      </c>
      <c r="K49" s="63">
        <v>0.20999999999999999</v>
      </c>
      <c r="L49" s="64">
        <f>IF(ISNUMBER(K49),ROUND(J49*(K49+1),2),0)</f>
        <v>0</v>
      </c>
      <c r="M49" s="12"/>
      <c r="N49" s="2"/>
      <c r="O49" s="2"/>
      <c r="P49" s="2"/>
      <c r="Q49" s="41">
        <f>IF(ISNUMBER(K49),IF(H49&gt;0,IF(I49&gt;0,J49,0),0),0)</f>
        <v>0</v>
      </c>
      <c r="R49" s="33">
        <f>IF(ISNUMBER(K49)=FALSE,J49,0)</f>
        <v>0</v>
      </c>
    </row>
    <row r="50">
      <c r="A50" s="9"/>
      <c r="B50" s="56" t="s">
        <v>130</v>
      </c>
      <c r="C50" s="1"/>
      <c r="D50" s="1"/>
      <c r="E50" s="57" t="s">
        <v>7</v>
      </c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 thickBot="1">
      <c r="A51" s="9"/>
      <c r="B51" s="58" t="s">
        <v>132</v>
      </c>
      <c r="C51" s="29"/>
      <c r="D51" s="29"/>
      <c r="E51" s="59" t="s">
        <v>796</v>
      </c>
      <c r="F51" s="29"/>
      <c r="G51" s="29"/>
      <c r="H51" s="60"/>
      <c r="I51" s="29"/>
      <c r="J51" s="60"/>
      <c r="K51" s="29"/>
      <c r="L51" s="29"/>
      <c r="M51" s="12"/>
      <c r="N51" s="2"/>
      <c r="O51" s="2"/>
      <c r="P51" s="2"/>
      <c r="Q51" s="2"/>
    </row>
    <row r="52" thickTop="1">
      <c r="A52" s="9"/>
      <c r="B52" s="49">
        <v>7</v>
      </c>
      <c r="C52" s="50" t="s">
        <v>797</v>
      </c>
      <c r="D52" s="50" t="s">
        <v>7</v>
      </c>
      <c r="E52" s="50" t="s">
        <v>798</v>
      </c>
      <c r="F52" s="50" t="s">
        <v>7</v>
      </c>
      <c r="G52" s="51" t="s">
        <v>799</v>
      </c>
      <c r="H52" s="61">
        <v>100</v>
      </c>
      <c r="I52" s="35">
        <f>ROUND(0,2)</f>
        <v>0</v>
      </c>
      <c r="J52" s="62">
        <f>ROUND(I52*H52,2)</f>
        <v>0</v>
      </c>
      <c r="K52" s="63">
        <v>0.20999999999999999</v>
      </c>
      <c r="L52" s="64">
        <f>IF(ISNUMBER(K52),ROUND(J52*(K52+1),2),0)</f>
        <v>0</v>
      </c>
      <c r="M52" s="12"/>
      <c r="N52" s="2"/>
      <c r="O52" s="2"/>
      <c r="P52" s="2"/>
      <c r="Q52" s="41">
        <f>IF(ISNUMBER(K52),IF(H52&gt;0,IF(I52&gt;0,J52,0),0),0)</f>
        <v>0</v>
      </c>
      <c r="R52" s="33">
        <f>IF(ISNUMBER(K52)=FALSE,J52,0)</f>
        <v>0</v>
      </c>
    </row>
    <row r="53">
      <c r="A53" s="9"/>
      <c r="B53" s="56" t="s">
        <v>130</v>
      </c>
      <c r="C53" s="1"/>
      <c r="D53" s="1"/>
      <c r="E53" s="57" t="s">
        <v>800</v>
      </c>
      <c r="F53" s="1"/>
      <c r="G53" s="1"/>
      <c r="H53" s="48"/>
      <c r="I53" s="1"/>
      <c r="J53" s="48"/>
      <c r="K53" s="1"/>
      <c r="L53" s="1"/>
      <c r="M53" s="12"/>
      <c r="N53" s="2"/>
      <c r="O53" s="2"/>
      <c r="P53" s="2"/>
      <c r="Q53" s="2"/>
    </row>
    <row r="54" thickBot="1">
      <c r="A54" s="9"/>
      <c r="B54" s="58" t="s">
        <v>132</v>
      </c>
      <c r="C54" s="29"/>
      <c r="D54" s="29"/>
      <c r="E54" s="59" t="s">
        <v>801</v>
      </c>
      <c r="F54" s="29"/>
      <c r="G54" s="29"/>
      <c r="H54" s="60"/>
      <c r="I54" s="29"/>
      <c r="J54" s="60"/>
      <c r="K54" s="29"/>
      <c r="L54" s="29"/>
      <c r="M54" s="12"/>
      <c r="N54" s="2"/>
      <c r="O54" s="2"/>
      <c r="P54" s="2"/>
      <c r="Q54" s="2"/>
    </row>
    <row r="55" thickTop="1">
      <c r="A55" s="9"/>
      <c r="B55" s="49">
        <v>8</v>
      </c>
      <c r="C55" s="50" t="s">
        <v>245</v>
      </c>
      <c r="D55" s="50" t="s">
        <v>7</v>
      </c>
      <c r="E55" s="50" t="s">
        <v>246</v>
      </c>
      <c r="F55" s="50" t="s">
        <v>7</v>
      </c>
      <c r="G55" s="51" t="s">
        <v>172</v>
      </c>
      <c r="H55" s="61">
        <v>835.97799999999995</v>
      </c>
      <c r="I55" s="35">
        <f>ROUND(0,2)</f>
        <v>0</v>
      </c>
      <c r="J55" s="62">
        <f>ROUND(I55*H55,2)</f>
        <v>0</v>
      </c>
      <c r="K55" s="63">
        <v>0.20999999999999999</v>
      </c>
      <c r="L55" s="64">
        <f>IF(ISNUMBER(K55),ROUND(J55*(K55+1),2),0)</f>
        <v>0</v>
      </c>
      <c r="M55" s="12"/>
      <c r="N55" s="2"/>
      <c r="O55" s="2"/>
      <c r="P55" s="2"/>
      <c r="Q55" s="41">
        <f>IF(ISNUMBER(K55),IF(H55&gt;0,IF(I55&gt;0,J55,0),0),0)</f>
        <v>0</v>
      </c>
      <c r="R55" s="33">
        <f>IF(ISNUMBER(K55)=FALSE,J55,0)</f>
        <v>0</v>
      </c>
    </row>
    <row r="56">
      <c r="A56" s="9"/>
      <c r="B56" s="56" t="s">
        <v>130</v>
      </c>
      <c r="C56" s="1"/>
      <c r="D56" s="1"/>
      <c r="E56" s="57" t="s">
        <v>693</v>
      </c>
      <c r="F56" s="1"/>
      <c r="G56" s="1"/>
      <c r="H56" s="48"/>
      <c r="I56" s="1"/>
      <c r="J56" s="48"/>
      <c r="K56" s="1"/>
      <c r="L56" s="1"/>
      <c r="M56" s="12"/>
      <c r="N56" s="2"/>
      <c r="O56" s="2"/>
      <c r="P56" s="2"/>
      <c r="Q56" s="2"/>
    </row>
    <row r="57" thickBot="1">
      <c r="A57" s="9"/>
      <c r="B57" s="58" t="s">
        <v>132</v>
      </c>
      <c r="C57" s="29"/>
      <c r="D57" s="29"/>
      <c r="E57" s="59" t="s">
        <v>802</v>
      </c>
      <c r="F57" s="29"/>
      <c r="G57" s="29"/>
      <c r="H57" s="60"/>
      <c r="I57" s="29"/>
      <c r="J57" s="60"/>
      <c r="K57" s="29"/>
      <c r="L57" s="29"/>
      <c r="M57" s="12"/>
      <c r="N57" s="2"/>
      <c r="O57" s="2"/>
      <c r="P57" s="2"/>
      <c r="Q57" s="2"/>
    </row>
    <row r="58" thickTop="1">
      <c r="A58" s="9"/>
      <c r="B58" s="49">
        <v>9</v>
      </c>
      <c r="C58" s="50" t="s">
        <v>697</v>
      </c>
      <c r="D58" s="50" t="s">
        <v>7</v>
      </c>
      <c r="E58" s="50" t="s">
        <v>698</v>
      </c>
      <c r="F58" s="50" t="s">
        <v>7</v>
      </c>
      <c r="G58" s="51" t="s">
        <v>172</v>
      </c>
      <c r="H58" s="61">
        <v>393.74599999999998</v>
      </c>
      <c r="I58" s="35">
        <f>ROUND(0,2)</f>
        <v>0</v>
      </c>
      <c r="J58" s="62">
        <f>ROUND(I58*H58,2)</f>
        <v>0</v>
      </c>
      <c r="K58" s="63">
        <v>0.20999999999999999</v>
      </c>
      <c r="L58" s="64">
        <f>IF(ISNUMBER(K58),ROUND(J58*(K58+1),2),0)</f>
        <v>0</v>
      </c>
      <c r="M58" s="12"/>
      <c r="N58" s="2"/>
      <c r="O58" s="2"/>
      <c r="P58" s="2"/>
      <c r="Q58" s="41">
        <f>IF(ISNUMBER(K58),IF(H58&gt;0,IF(I58&gt;0,J58,0),0),0)</f>
        <v>0</v>
      </c>
      <c r="R58" s="33">
        <f>IF(ISNUMBER(K58)=FALSE,J58,0)</f>
        <v>0</v>
      </c>
    </row>
    <row r="59">
      <c r="A59" s="9"/>
      <c r="B59" s="56" t="s">
        <v>130</v>
      </c>
      <c r="C59" s="1"/>
      <c r="D59" s="1"/>
      <c r="E59" s="57" t="s">
        <v>7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 thickBot="1">
      <c r="A60" s="9"/>
      <c r="B60" s="58" t="s">
        <v>132</v>
      </c>
      <c r="C60" s="29"/>
      <c r="D60" s="29"/>
      <c r="E60" s="59" t="s">
        <v>803</v>
      </c>
      <c r="F60" s="29"/>
      <c r="G60" s="29"/>
      <c r="H60" s="60"/>
      <c r="I60" s="29"/>
      <c r="J60" s="60"/>
      <c r="K60" s="29"/>
      <c r="L60" s="29"/>
      <c r="M60" s="12"/>
      <c r="N60" s="2"/>
      <c r="O60" s="2"/>
      <c r="P60" s="2"/>
      <c r="Q60" s="2"/>
    </row>
    <row r="61" thickTop="1">
      <c r="A61" s="9"/>
      <c r="B61" s="49">
        <v>10</v>
      </c>
      <c r="C61" s="50" t="s">
        <v>700</v>
      </c>
      <c r="D61" s="50" t="s">
        <v>7</v>
      </c>
      <c r="E61" s="50" t="s">
        <v>701</v>
      </c>
      <c r="F61" s="50" t="s">
        <v>7</v>
      </c>
      <c r="G61" s="51" t="s">
        <v>172</v>
      </c>
      <c r="H61" s="61">
        <v>38.640000000000001</v>
      </c>
      <c r="I61" s="35">
        <f>ROUND(0,2)</f>
        <v>0</v>
      </c>
      <c r="J61" s="62">
        <f>ROUND(I61*H61,2)</f>
        <v>0</v>
      </c>
      <c r="K61" s="63">
        <v>0.20999999999999999</v>
      </c>
      <c r="L61" s="64">
        <f>IF(ISNUMBER(K61),ROUND(J61*(K61+1),2),0)</f>
        <v>0</v>
      </c>
      <c r="M61" s="12"/>
      <c r="N61" s="2"/>
      <c r="O61" s="2"/>
      <c r="P61" s="2"/>
      <c r="Q61" s="41">
        <f>IF(ISNUMBER(K61),IF(H61&gt;0,IF(I61&gt;0,J61,0),0),0)</f>
        <v>0</v>
      </c>
      <c r="R61" s="33">
        <f>IF(ISNUMBER(K61)=FALSE,J61,0)</f>
        <v>0</v>
      </c>
    </row>
    <row r="62">
      <c r="A62" s="9"/>
      <c r="B62" s="56" t="s">
        <v>130</v>
      </c>
      <c r="C62" s="1"/>
      <c r="D62" s="1"/>
      <c r="E62" s="57" t="s">
        <v>7</v>
      </c>
      <c r="F62" s="1"/>
      <c r="G62" s="1"/>
      <c r="H62" s="48"/>
      <c r="I62" s="1"/>
      <c r="J62" s="48"/>
      <c r="K62" s="1"/>
      <c r="L62" s="1"/>
      <c r="M62" s="12"/>
      <c r="N62" s="2"/>
      <c r="O62" s="2"/>
      <c r="P62" s="2"/>
      <c r="Q62" s="2"/>
    </row>
    <row r="63" thickBot="1">
      <c r="A63" s="9"/>
      <c r="B63" s="58" t="s">
        <v>132</v>
      </c>
      <c r="C63" s="29"/>
      <c r="D63" s="29"/>
      <c r="E63" s="59" t="s">
        <v>804</v>
      </c>
      <c r="F63" s="29"/>
      <c r="G63" s="29"/>
      <c r="H63" s="60"/>
      <c r="I63" s="29"/>
      <c r="J63" s="60"/>
      <c r="K63" s="29"/>
      <c r="L63" s="29"/>
      <c r="M63" s="12"/>
      <c r="N63" s="2"/>
      <c r="O63" s="2"/>
      <c r="P63" s="2"/>
      <c r="Q63" s="2"/>
    </row>
    <row r="64" thickTop="1">
      <c r="A64" s="9"/>
      <c r="B64" s="49">
        <v>11</v>
      </c>
      <c r="C64" s="50" t="s">
        <v>703</v>
      </c>
      <c r="D64" s="50" t="s">
        <v>7</v>
      </c>
      <c r="E64" s="50" t="s">
        <v>704</v>
      </c>
      <c r="F64" s="50" t="s">
        <v>7</v>
      </c>
      <c r="G64" s="51" t="s">
        <v>172</v>
      </c>
      <c r="H64" s="61">
        <v>38.640000000000001</v>
      </c>
      <c r="I64" s="35">
        <f>ROUND(0,2)</f>
        <v>0</v>
      </c>
      <c r="J64" s="62">
        <f>ROUND(I64*H64,2)</f>
        <v>0</v>
      </c>
      <c r="K64" s="63">
        <v>0.20999999999999999</v>
      </c>
      <c r="L64" s="64">
        <f>IF(ISNUMBER(K64),ROUND(J64*(K64+1),2),0)</f>
        <v>0</v>
      </c>
      <c r="M64" s="12"/>
      <c r="N64" s="2"/>
      <c r="O64" s="2"/>
      <c r="P64" s="2"/>
      <c r="Q64" s="41">
        <f>IF(ISNUMBER(K64),IF(H64&gt;0,IF(I64&gt;0,J64,0),0),0)</f>
        <v>0</v>
      </c>
      <c r="R64" s="33">
        <f>IF(ISNUMBER(K64)=FALSE,J64,0)</f>
        <v>0</v>
      </c>
    </row>
    <row r="65">
      <c r="A65" s="9"/>
      <c r="B65" s="56" t="s">
        <v>130</v>
      </c>
      <c r="C65" s="1"/>
      <c r="D65" s="1"/>
      <c r="E65" s="57" t="s">
        <v>7</v>
      </c>
      <c r="F65" s="1"/>
      <c r="G65" s="1"/>
      <c r="H65" s="48"/>
      <c r="I65" s="1"/>
      <c r="J65" s="48"/>
      <c r="K65" s="1"/>
      <c r="L65" s="1"/>
      <c r="M65" s="12"/>
      <c r="N65" s="2"/>
      <c r="O65" s="2"/>
      <c r="P65" s="2"/>
      <c r="Q65" s="2"/>
    </row>
    <row r="66" thickBot="1">
      <c r="A66" s="9"/>
      <c r="B66" s="58" t="s">
        <v>132</v>
      </c>
      <c r="C66" s="29"/>
      <c r="D66" s="29"/>
      <c r="E66" s="59" t="s">
        <v>805</v>
      </c>
      <c r="F66" s="29"/>
      <c r="G66" s="29"/>
      <c r="H66" s="60"/>
      <c r="I66" s="29"/>
      <c r="J66" s="60"/>
      <c r="K66" s="29"/>
      <c r="L66" s="29"/>
      <c r="M66" s="12"/>
      <c r="N66" s="2"/>
      <c r="O66" s="2"/>
      <c r="P66" s="2"/>
      <c r="Q66" s="2"/>
    </row>
    <row r="67" thickTop="1">
      <c r="A67" s="9"/>
      <c r="B67" s="49">
        <v>12</v>
      </c>
      <c r="C67" s="50" t="s">
        <v>706</v>
      </c>
      <c r="D67" s="50" t="s">
        <v>7</v>
      </c>
      <c r="E67" s="50" t="s">
        <v>707</v>
      </c>
      <c r="F67" s="50" t="s">
        <v>7</v>
      </c>
      <c r="G67" s="51" t="s">
        <v>172</v>
      </c>
      <c r="H67" s="61">
        <v>18.353999999999999</v>
      </c>
      <c r="I67" s="35">
        <f>ROUND(0,2)</f>
        <v>0</v>
      </c>
      <c r="J67" s="62">
        <f>ROUND(I67*H67,2)</f>
        <v>0</v>
      </c>
      <c r="K67" s="63">
        <v>0.20999999999999999</v>
      </c>
      <c r="L67" s="64">
        <f>IF(ISNUMBER(K67),ROUND(J67*(K67+1),2),0)</f>
        <v>0</v>
      </c>
      <c r="M67" s="12"/>
      <c r="N67" s="2"/>
      <c r="O67" s="2"/>
      <c r="P67" s="2"/>
      <c r="Q67" s="41">
        <f>IF(ISNUMBER(K67),IF(H67&gt;0,IF(I67&gt;0,J67,0),0),0)</f>
        <v>0</v>
      </c>
      <c r="R67" s="33">
        <f>IF(ISNUMBER(K67)=FALSE,J67,0)</f>
        <v>0</v>
      </c>
    </row>
    <row r="68">
      <c r="A68" s="9"/>
      <c r="B68" s="56" t="s">
        <v>130</v>
      </c>
      <c r="C68" s="1"/>
      <c r="D68" s="1"/>
      <c r="E68" s="57" t="s">
        <v>7</v>
      </c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 thickBot="1">
      <c r="A69" s="9"/>
      <c r="B69" s="58" t="s">
        <v>132</v>
      </c>
      <c r="C69" s="29"/>
      <c r="D69" s="29"/>
      <c r="E69" s="59" t="s">
        <v>806</v>
      </c>
      <c r="F69" s="29"/>
      <c r="G69" s="29"/>
      <c r="H69" s="60"/>
      <c r="I69" s="29"/>
      <c r="J69" s="60"/>
      <c r="K69" s="29"/>
      <c r="L69" s="29"/>
      <c r="M69" s="12"/>
      <c r="N69" s="2"/>
      <c r="O69" s="2"/>
      <c r="P69" s="2"/>
      <c r="Q69" s="2"/>
    </row>
    <row r="70" thickTop="1">
      <c r="A70" s="9"/>
      <c r="B70" s="49">
        <v>13</v>
      </c>
      <c r="C70" s="50" t="s">
        <v>607</v>
      </c>
      <c r="D70" s="50" t="s">
        <v>7</v>
      </c>
      <c r="E70" s="50" t="s">
        <v>608</v>
      </c>
      <c r="F70" s="50" t="s">
        <v>7</v>
      </c>
      <c r="G70" s="51" t="s">
        <v>172</v>
      </c>
      <c r="H70" s="61">
        <v>403.59100000000001</v>
      </c>
      <c r="I70" s="35">
        <f>ROUND(0,2)</f>
        <v>0</v>
      </c>
      <c r="J70" s="62">
        <f>ROUND(I70*H70,2)</f>
        <v>0</v>
      </c>
      <c r="K70" s="63">
        <v>0.20999999999999999</v>
      </c>
      <c r="L70" s="64">
        <f>IF(ISNUMBER(K70),ROUND(J70*(K70+1),2),0)</f>
        <v>0</v>
      </c>
      <c r="M70" s="12"/>
      <c r="N70" s="2"/>
      <c r="O70" s="2"/>
      <c r="P70" s="2"/>
      <c r="Q70" s="41">
        <f>IF(ISNUMBER(K70),IF(H70&gt;0,IF(I70&gt;0,J70,0),0),0)</f>
        <v>0</v>
      </c>
      <c r="R70" s="33">
        <f>IF(ISNUMBER(K70)=FALSE,J70,0)</f>
        <v>0</v>
      </c>
    </row>
    <row r="71">
      <c r="A71" s="9"/>
      <c r="B71" s="56" t="s">
        <v>130</v>
      </c>
      <c r="C71" s="1"/>
      <c r="D71" s="1"/>
      <c r="E71" s="57" t="s">
        <v>7</v>
      </c>
      <c r="F71" s="1"/>
      <c r="G71" s="1"/>
      <c r="H71" s="48"/>
      <c r="I71" s="1"/>
      <c r="J71" s="48"/>
      <c r="K71" s="1"/>
      <c r="L71" s="1"/>
      <c r="M71" s="12"/>
      <c r="N71" s="2"/>
      <c r="O71" s="2"/>
      <c r="P71" s="2"/>
      <c r="Q71" s="2"/>
    </row>
    <row r="72" thickBot="1">
      <c r="A72" s="9"/>
      <c r="B72" s="58" t="s">
        <v>132</v>
      </c>
      <c r="C72" s="29"/>
      <c r="D72" s="29"/>
      <c r="E72" s="59" t="s">
        <v>807</v>
      </c>
      <c r="F72" s="29"/>
      <c r="G72" s="29"/>
      <c r="H72" s="60"/>
      <c r="I72" s="29"/>
      <c r="J72" s="60"/>
      <c r="K72" s="29"/>
      <c r="L72" s="29"/>
      <c r="M72" s="12"/>
      <c r="N72" s="2"/>
      <c r="O72" s="2"/>
      <c r="P72" s="2"/>
      <c r="Q72" s="2"/>
    </row>
    <row r="73" thickTop="1">
      <c r="A73" s="9"/>
      <c r="B73" s="49">
        <v>14</v>
      </c>
      <c r="C73" s="50" t="s">
        <v>610</v>
      </c>
      <c r="D73" s="50" t="s">
        <v>7</v>
      </c>
      <c r="E73" s="50" t="s">
        <v>611</v>
      </c>
      <c r="F73" s="50" t="s">
        <v>7</v>
      </c>
      <c r="G73" s="51" t="s">
        <v>172</v>
      </c>
      <c r="H73" s="61">
        <v>403.59100000000001</v>
      </c>
      <c r="I73" s="35">
        <f>ROUND(0,2)</f>
        <v>0</v>
      </c>
      <c r="J73" s="62">
        <f>ROUND(I73*H73,2)</f>
        <v>0</v>
      </c>
      <c r="K73" s="63">
        <v>0.20999999999999999</v>
      </c>
      <c r="L73" s="64">
        <f>IF(ISNUMBER(K73),ROUND(J73*(K73+1),2),0)</f>
        <v>0</v>
      </c>
      <c r="M73" s="12"/>
      <c r="N73" s="2"/>
      <c r="O73" s="2"/>
      <c r="P73" s="2"/>
      <c r="Q73" s="41">
        <f>IF(ISNUMBER(K73),IF(H73&gt;0,IF(I73&gt;0,J73,0),0),0)</f>
        <v>0</v>
      </c>
      <c r="R73" s="33">
        <f>IF(ISNUMBER(K73)=FALSE,J73,0)</f>
        <v>0</v>
      </c>
    </row>
    <row r="74">
      <c r="A74" s="9"/>
      <c r="B74" s="56" t="s">
        <v>130</v>
      </c>
      <c r="C74" s="1"/>
      <c r="D74" s="1"/>
      <c r="E74" s="57" t="s">
        <v>7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 thickBot="1">
      <c r="A75" s="9"/>
      <c r="B75" s="58" t="s">
        <v>132</v>
      </c>
      <c r="C75" s="29"/>
      <c r="D75" s="29"/>
      <c r="E75" s="59" t="s">
        <v>808</v>
      </c>
      <c r="F75" s="29"/>
      <c r="G75" s="29"/>
      <c r="H75" s="60"/>
      <c r="I75" s="29"/>
      <c r="J75" s="60"/>
      <c r="K75" s="29"/>
      <c r="L75" s="29"/>
      <c r="M75" s="12"/>
      <c r="N75" s="2"/>
      <c r="O75" s="2"/>
      <c r="P75" s="2"/>
      <c r="Q75" s="2"/>
    </row>
    <row r="76" thickTop="1">
      <c r="A76" s="9"/>
      <c r="B76" s="49">
        <v>15</v>
      </c>
      <c r="C76" s="50" t="s">
        <v>711</v>
      </c>
      <c r="D76" s="50" t="s">
        <v>7</v>
      </c>
      <c r="E76" s="50" t="s">
        <v>712</v>
      </c>
      <c r="F76" s="50" t="s">
        <v>7</v>
      </c>
      <c r="G76" s="51" t="s">
        <v>172</v>
      </c>
      <c r="H76" s="61">
        <v>191.70599999999999</v>
      </c>
      <c r="I76" s="35">
        <f>ROUND(0,2)</f>
        <v>0</v>
      </c>
      <c r="J76" s="62">
        <f>ROUND(I76*H76,2)</f>
        <v>0</v>
      </c>
      <c r="K76" s="63">
        <v>0.20999999999999999</v>
      </c>
      <c r="L76" s="64">
        <f>IF(ISNUMBER(K76),ROUND(J76*(K76+1),2),0)</f>
        <v>0</v>
      </c>
      <c r="M76" s="12"/>
      <c r="N76" s="2"/>
      <c r="O76" s="2"/>
      <c r="P76" s="2"/>
      <c r="Q76" s="41">
        <f>IF(ISNUMBER(K76),IF(H76&gt;0,IF(I76&gt;0,J76,0),0),0)</f>
        <v>0</v>
      </c>
      <c r="R76" s="33">
        <f>IF(ISNUMBER(K76)=FALSE,J76,0)</f>
        <v>0</v>
      </c>
    </row>
    <row r="77">
      <c r="A77" s="9"/>
      <c r="B77" s="56" t="s">
        <v>130</v>
      </c>
      <c r="C77" s="1"/>
      <c r="D77" s="1"/>
      <c r="E77" s="57" t="s">
        <v>7</v>
      </c>
      <c r="F77" s="1"/>
      <c r="G77" s="1"/>
      <c r="H77" s="48"/>
      <c r="I77" s="1"/>
      <c r="J77" s="48"/>
      <c r="K77" s="1"/>
      <c r="L77" s="1"/>
      <c r="M77" s="12"/>
      <c r="N77" s="2"/>
      <c r="O77" s="2"/>
      <c r="P77" s="2"/>
      <c r="Q77" s="2"/>
    </row>
    <row r="78" thickBot="1">
      <c r="A78" s="9"/>
      <c r="B78" s="58" t="s">
        <v>132</v>
      </c>
      <c r="C78" s="29"/>
      <c r="D78" s="29"/>
      <c r="E78" s="59" t="s">
        <v>809</v>
      </c>
      <c r="F78" s="29"/>
      <c r="G78" s="29"/>
      <c r="H78" s="60"/>
      <c r="I78" s="29"/>
      <c r="J78" s="60"/>
      <c r="K78" s="29"/>
      <c r="L78" s="29"/>
      <c r="M78" s="12"/>
      <c r="N78" s="2"/>
      <c r="O78" s="2"/>
      <c r="P78" s="2"/>
      <c r="Q78" s="2"/>
    </row>
    <row r="79" thickTop="1">
      <c r="A79" s="9"/>
      <c r="B79" s="49">
        <v>16</v>
      </c>
      <c r="C79" s="50" t="s">
        <v>714</v>
      </c>
      <c r="D79" s="50" t="s">
        <v>7</v>
      </c>
      <c r="E79" s="50" t="s">
        <v>715</v>
      </c>
      <c r="F79" s="50" t="s">
        <v>7</v>
      </c>
      <c r="G79" s="51" t="s">
        <v>172</v>
      </c>
      <c r="H79" s="61">
        <v>11.055999999999999</v>
      </c>
      <c r="I79" s="35">
        <f>ROUND(0,2)</f>
        <v>0</v>
      </c>
      <c r="J79" s="62">
        <f>ROUND(I79*H79,2)</f>
        <v>0</v>
      </c>
      <c r="K79" s="63">
        <v>0.20999999999999999</v>
      </c>
      <c r="L79" s="64">
        <f>IF(ISNUMBER(K79),ROUND(J79*(K79+1),2),0)</f>
        <v>0</v>
      </c>
      <c r="M79" s="12"/>
      <c r="N79" s="2"/>
      <c r="O79" s="2"/>
      <c r="P79" s="2"/>
      <c r="Q79" s="41">
        <f>IF(ISNUMBER(K79),IF(H79&gt;0,IF(I79&gt;0,J79,0),0),0)</f>
        <v>0</v>
      </c>
      <c r="R79" s="33">
        <f>IF(ISNUMBER(K79)=FALSE,J79,0)</f>
        <v>0</v>
      </c>
    </row>
    <row r="80">
      <c r="A80" s="9"/>
      <c r="B80" s="56" t="s">
        <v>130</v>
      </c>
      <c r="C80" s="1"/>
      <c r="D80" s="1"/>
      <c r="E80" s="57" t="s">
        <v>7</v>
      </c>
      <c r="F80" s="1"/>
      <c r="G80" s="1"/>
      <c r="H80" s="48"/>
      <c r="I80" s="1"/>
      <c r="J80" s="48"/>
      <c r="K80" s="1"/>
      <c r="L80" s="1"/>
      <c r="M80" s="12"/>
      <c r="N80" s="2"/>
      <c r="O80" s="2"/>
      <c r="P80" s="2"/>
      <c r="Q80" s="2"/>
    </row>
    <row r="81" thickBot="1">
      <c r="A81" s="9"/>
      <c r="B81" s="58" t="s">
        <v>132</v>
      </c>
      <c r="C81" s="29"/>
      <c r="D81" s="29"/>
      <c r="E81" s="59" t="s">
        <v>810</v>
      </c>
      <c r="F81" s="29"/>
      <c r="G81" s="29"/>
      <c r="H81" s="60"/>
      <c r="I81" s="29"/>
      <c r="J81" s="60"/>
      <c r="K81" s="29"/>
      <c r="L81" s="29"/>
      <c r="M81" s="12"/>
      <c r="N81" s="2"/>
      <c r="O81" s="2"/>
      <c r="P81" s="2"/>
      <c r="Q81" s="2"/>
    </row>
    <row r="82" thickTop="1">
      <c r="A82" s="9"/>
      <c r="B82" s="49">
        <v>17</v>
      </c>
      <c r="C82" s="50" t="s">
        <v>257</v>
      </c>
      <c r="D82" s="50" t="s">
        <v>7</v>
      </c>
      <c r="E82" s="50" t="s">
        <v>258</v>
      </c>
      <c r="F82" s="50" t="s">
        <v>7</v>
      </c>
      <c r="G82" s="51" t="s">
        <v>172</v>
      </c>
      <c r="H82" s="61">
        <v>1105.579</v>
      </c>
      <c r="I82" s="35">
        <f>ROUND(0,2)</f>
        <v>0</v>
      </c>
      <c r="J82" s="62">
        <f>ROUND(I82*H82,2)</f>
        <v>0</v>
      </c>
      <c r="K82" s="63">
        <v>0.20999999999999999</v>
      </c>
      <c r="L82" s="64">
        <f>IF(ISNUMBER(K82),ROUND(J82*(K82+1),2),0)</f>
        <v>0</v>
      </c>
      <c r="M82" s="12"/>
      <c r="N82" s="2"/>
      <c r="O82" s="2"/>
      <c r="P82" s="2"/>
      <c r="Q82" s="41">
        <f>IF(ISNUMBER(K82),IF(H82&gt;0,IF(I82&gt;0,J82,0),0),0)</f>
        <v>0</v>
      </c>
      <c r="R82" s="33">
        <f>IF(ISNUMBER(K82)=FALSE,J82,0)</f>
        <v>0</v>
      </c>
    </row>
    <row r="83">
      <c r="A83" s="9"/>
      <c r="B83" s="56" t="s">
        <v>130</v>
      </c>
      <c r="C83" s="1"/>
      <c r="D83" s="1"/>
      <c r="E83" s="57" t="s">
        <v>7</v>
      </c>
      <c r="F83" s="1"/>
      <c r="G83" s="1"/>
      <c r="H83" s="48"/>
      <c r="I83" s="1"/>
      <c r="J83" s="48"/>
      <c r="K83" s="1"/>
      <c r="L83" s="1"/>
      <c r="M83" s="12"/>
      <c r="N83" s="2"/>
      <c r="O83" s="2"/>
      <c r="P83" s="2"/>
      <c r="Q83" s="2"/>
    </row>
    <row r="84" thickBot="1">
      <c r="A84" s="9"/>
      <c r="B84" s="58" t="s">
        <v>132</v>
      </c>
      <c r="C84" s="29"/>
      <c r="D84" s="29"/>
      <c r="E84" s="59" t="s">
        <v>811</v>
      </c>
      <c r="F84" s="29"/>
      <c r="G84" s="29"/>
      <c r="H84" s="60"/>
      <c r="I84" s="29"/>
      <c r="J84" s="60"/>
      <c r="K84" s="29"/>
      <c r="L84" s="29"/>
      <c r="M84" s="12"/>
      <c r="N84" s="2"/>
      <c r="O84" s="2"/>
      <c r="P84" s="2"/>
      <c r="Q84" s="2"/>
    </row>
    <row r="85" thickTop="1">
      <c r="A85" s="9"/>
      <c r="B85" s="49">
        <v>18</v>
      </c>
      <c r="C85" s="50" t="s">
        <v>614</v>
      </c>
      <c r="D85" s="50" t="s">
        <v>7</v>
      </c>
      <c r="E85" s="50" t="s">
        <v>615</v>
      </c>
      <c r="F85" s="50" t="s">
        <v>7</v>
      </c>
      <c r="G85" s="51" t="s">
        <v>172</v>
      </c>
      <c r="H85" s="61">
        <v>835.97799999999995</v>
      </c>
      <c r="I85" s="35">
        <f>ROUND(0,2)</f>
        <v>0</v>
      </c>
      <c r="J85" s="62">
        <f>ROUND(I85*H85,2)</f>
        <v>0</v>
      </c>
      <c r="K85" s="63">
        <v>0.20999999999999999</v>
      </c>
      <c r="L85" s="64">
        <f>IF(ISNUMBER(K85),ROUND(J85*(K85+1),2),0)</f>
        <v>0</v>
      </c>
      <c r="M85" s="12"/>
      <c r="N85" s="2"/>
      <c r="O85" s="2"/>
      <c r="P85" s="2"/>
      <c r="Q85" s="41">
        <f>IF(ISNUMBER(K85),IF(H85&gt;0,IF(I85&gt;0,J85,0),0),0)</f>
        <v>0</v>
      </c>
      <c r="R85" s="33">
        <f>IF(ISNUMBER(K85)=FALSE,J85,0)</f>
        <v>0</v>
      </c>
    </row>
    <row r="86">
      <c r="A86" s="9"/>
      <c r="B86" s="56" t="s">
        <v>130</v>
      </c>
      <c r="C86" s="1"/>
      <c r="D86" s="1"/>
      <c r="E86" s="57" t="s">
        <v>7</v>
      </c>
      <c r="F86" s="1"/>
      <c r="G86" s="1"/>
      <c r="H86" s="48"/>
      <c r="I86" s="1"/>
      <c r="J86" s="48"/>
      <c r="K86" s="1"/>
      <c r="L86" s="1"/>
      <c r="M86" s="12"/>
      <c r="N86" s="2"/>
      <c r="O86" s="2"/>
      <c r="P86" s="2"/>
      <c r="Q86" s="2"/>
    </row>
    <row r="87" thickBot="1">
      <c r="A87" s="9"/>
      <c r="B87" s="58" t="s">
        <v>132</v>
      </c>
      <c r="C87" s="29"/>
      <c r="D87" s="29"/>
      <c r="E87" s="59" t="s">
        <v>812</v>
      </c>
      <c r="F87" s="29"/>
      <c r="G87" s="29"/>
      <c r="H87" s="60"/>
      <c r="I87" s="29"/>
      <c r="J87" s="60"/>
      <c r="K87" s="29"/>
      <c r="L87" s="29"/>
      <c r="M87" s="12"/>
      <c r="N87" s="2"/>
      <c r="O87" s="2"/>
      <c r="P87" s="2"/>
      <c r="Q87" s="2"/>
    </row>
    <row r="88" thickTop="1">
      <c r="A88" s="9"/>
      <c r="B88" s="49">
        <v>19</v>
      </c>
      <c r="C88" s="50" t="s">
        <v>617</v>
      </c>
      <c r="D88" s="50" t="s">
        <v>7</v>
      </c>
      <c r="E88" s="50" t="s">
        <v>618</v>
      </c>
      <c r="F88" s="50" t="s">
        <v>7</v>
      </c>
      <c r="G88" s="51" t="s">
        <v>172</v>
      </c>
      <c r="H88" s="61">
        <v>226.33699999999999</v>
      </c>
      <c r="I88" s="35">
        <f>ROUND(0,2)</f>
        <v>0</v>
      </c>
      <c r="J88" s="62">
        <f>ROUND(I88*H88,2)</f>
        <v>0</v>
      </c>
      <c r="K88" s="63">
        <v>0.20999999999999999</v>
      </c>
      <c r="L88" s="64">
        <f>IF(ISNUMBER(K88),ROUND(J88*(K88+1),2),0)</f>
        <v>0</v>
      </c>
      <c r="M88" s="12"/>
      <c r="N88" s="2"/>
      <c r="O88" s="2"/>
      <c r="P88" s="2"/>
      <c r="Q88" s="41">
        <f>IF(ISNUMBER(K88),IF(H88&gt;0,IF(I88&gt;0,J88,0),0),0)</f>
        <v>0</v>
      </c>
      <c r="R88" s="33">
        <f>IF(ISNUMBER(K88)=FALSE,J88,0)</f>
        <v>0</v>
      </c>
    </row>
    <row r="89">
      <c r="A89" s="9"/>
      <c r="B89" s="56" t="s">
        <v>130</v>
      </c>
      <c r="C89" s="1"/>
      <c r="D89" s="1"/>
      <c r="E89" s="57" t="s">
        <v>7</v>
      </c>
      <c r="F89" s="1"/>
      <c r="G89" s="1"/>
      <c r="H89" s="48"/>
      <c r="I89" s="1"/>
      <c r="J89" s="48"/>
      <c r="K89" s="1"/>
      <c r="L89" s="1"/>
      <c r="M89" s="12"/>
      <c r="N89" s="2"/>
      <c r="O89" s="2"/>
      <c r="P89" s="2"/>
      <c r="Q89" s="2"/>
    </row>
    <row r="90" thickBot="1">
      <c r="A90" s="9"/>
      <c r="B90" s="58" t="s">
        <v>132</v>
      </c>
      <c r="C90" s="29"/>
      <c r="D90" s="29"/>
      <c r="E90" s="59" t="s">
        <v>813</v>
      </c>
      <c r="F90" s="29"/>
      <c r="G90" s="29"/>
      <c r="H90" s="60"/>
      <c r="I90" s="29"/>
      <c r="J90" s="60"/>
      <c r="K90" s="29"/>
      <c r="L90" s="29"/>
      <c r="M90" s="12"/>
      <c r="N90" s="2"/>
      <c r="O90" s="2"/>
      <c r="P90" s="2"/>
      <c r="Q90" s="2"/>
    </row>
    <row r="91" thickTop="1">
      <c r="A91" s="9"/>
      <c r="B91" s="49">
        <v>20</v>
      </c>
      <c r="C91" s="50" t="s">
        <v>268</v>
      </c>
      <c r="D91" s="50" t="s">
        <v>7</v>
      </c>
      <c r="E91" s="50" t="s">
        <v>269</v>
      </c>
      <c r="F91" s="50" t="s">
        <v>7</v>
      </c>
      <c r="G91" s="51" t="s">
        <v>200</v>
      </c>
      <c r="H91" s="61">
        <v>8.7300000000000004</v>
      </c>
      <c r="I91" s="35">
        <f>ROUND(0,2)</f>
        <v>0</v>
      </c>
      <c r="J91" s="62">
        <f>ROUND(I91*H91,2)</f>
        <v>0</v>
      </c>
      <c r="K91" s="63">
        <v>0.20999999999999999</v>
      </c>
      <c r="L91" s="64">
        <f>IF(ISNUMBER(K91),ROUND(J91*(K91+1),2),0)</f>
        <v>0</v>
      </c>
      <c r="M91" s="12"/>
      <c r="N91" s="2"/>
      <c r="O91" s="2"/>
      <c r="P91" s="2"/>
      <c r="Q91" s="41">
        <f>IF(ISNUMBER(K91),IF(H91&gt;0,IF(I91&gt;0,J91,0),0),0)</f>
        <v>0</v>
      </c>
      <c r="R91" s="33">
        <f>IF(ISNUMBER(K91)=FALSE,J91,0)</f>
        <v>0</v>
      </c>
    </row>
    <row r="92">
      <c r="A92" s="9"/>
      <c r="B92" s="56" t="s">
        <v>130</v>
      </c>
      <c r="C92" s="1"/>
      <c r="D92" s="1"/>
      <c r="E92" s="57" t="s">
        <v>7</v>
      </c>
      <c r="F92" s="1"/>
      <c r="G92" s="1"/>
      <c r="H92" s="48"/>
      <c r="I92" s="1"/>
      <c r="J92" s="48"/>
      <c r="K92" s="1"/>
      <c r="L92" s="1"/>
      <c r="M92" s="12"/>
      <c r="N92" s="2"/>
      <c r="O92" s="2"/>
      <c r="P92" s="2"/>
      <c r="Q92" s="2"/>
    </row>
    <row r="93" thickBot="1">
      <c r="A93" s="9"/>
      <c r="B93" s="58" t="s">
        <v>132</v>
      </c>
      <c r="C93" s="29"/>
      <c r="D93" s="29"/>
      <c r="E93" s="59" t="s">
        <v>814</v>
      </c>
      <c r="F93" s="29"/>
      <c r="G93" s="29"/>
      <c r="H93" s="60"/>
      <c r="I93" s="29"/>
      <c r="J93" s="60"/>
      <c r="K93" s="29"/>
      <c r="L93" s="29"/>
      <c r="M93" s="12"/>
      <c r="N93" s="2"/>
      <c r="O93" s="2"/>
      <c r="P93" s="2"/>
      <c r="Q93" s="2"/>
    </row>
    <row r="94" thickTop="1" thickBot="1" ht="25" customHeight="1">
      <c r="A94" s="9"/>
      <c r="B94" s="1"/>
      <c r="C94" s="65">
        <v>1</v>
      </c>
      <c r="D94" s="1"/>
      <c r="E94" s="66" t="s">
        <v>165</v>
      </c>
      <c r="F94" s="1"/>
      <c r="G94" s="67" t="s">
        <v>152</v>
      </c>
      <c r="H94" s="68">
        <f>J46+J49+J52+J55+J58+J61+J64+J67+J70+J73+J76+J79+J82+J85+J88+J91</f>
        <v>0</v>
      </c>
      <c r="I94" s="67" t="s">
        <v>153</v>
      </c>
      <c r="J94" s="69">
        <f>(L94-H94)</f>
        <v>0</v>
      </c>
      <c r="K94" s="67" t="s">
        <v>154</v>
      </c>
      <c r="L94" s="70">
        <f>L46+L49+L52+L55+L58+L61+L64+L67+L70+L73+L76+L79+L82+L85+L88+L91</f>
        <v>0</v>
      </c>
      <c r="M94" s="12"/>
      <c r="N94" s="2"/>
      <c r="O94" s="2"/>
      <c r="P94" s="2"/>
      <c r="Q94" s="41">
        <f>0+Q46+Q49+Q52+Q55+Q58+Q61+Q64+Q67+Q70+Q73+Q76+Q79+Q82+Q85+Q88+Q91</f>
        <v>0</v>
      </c>
      <c r="R94" s="33">
        <f>0+R46+R49+R52+R55+R58+R61+R64+R67+R70+R73+R76+R79+R82+R85+R88+R91</f>
        <v>0</v>
      </c>
      <c r="S94" s="71">
        <f>Q94*(1+J94)+R94</f>
        <v>0</v>
      </c>
    </row>
    <row r="95" thickTop="1" thickBot="1" ht="25" customHeight="1">
      <c r="A95" s="9"/>
      <c r="B95" s="72"/>
      <c r="C95" s="72"/>
      <c r="D95" s="72"/>
      <c r="E95" s="73"/>
      <c r="F95" s="72"/>
      <c r="G95" s="74" t="s">
        <v>155</v>
      </c>
      <c r="H95" s="75">
        <f>J46+J49+J52+J55+J58+J61+J64+J67+J70+J73+J76+J79+J82+J85+J88+J91</f>
        <v>0</v>
      </c>
      <c r="I95" s="74" t="s">
        <v>156</v>
      </c>
      <c r="J95" s="76">
        <f>0+J94</f>
        <v>0</v>
      </c>
      <c r="K95" s="74" t="s">
        <v>157</v>
      </c>
      <c r="L95" s="77">
        <f>L46+L49+L52+L55+L58+L61+L64+L67+L70+L73+L76+L79+L82+L85+L88+L91</f>
        <v>0</v>
      </c>
      <c r="M95" s="12"/>
      <c r="N95" s="2"/>
      <c r="O95" s="2"/>
      <c r="P95" s="2"/>
      <c r="Q95" s="2"/>
    </row>
    <row r="96" ht="40" customHeight="1">
      <c r="A96" s="9"/>
      <c r="B96" s="82" t="s">
        <v>621</v>
      </c>
      <c r="C96" s="1"/>
      <c r="D96" s="1"/>
      <c r="E96" s="1"/>
      <c r="F96" s="1"/>
      <c r="G96" s="1"/>
      <c r="H96" s="48"/>
      <c r="I96" s="1"/>
      <c r="J96" s="48"/>
      <c r="K96" s="1"/>
      <c r="L96" s="1"/>
      <c r="M96" s="12"/>
      <c r="N96" s="2"/>
      <c r="O96" s="2"/>
      <c r="P96" s="2"/>
      <c r="Q96" s="2"/>
    </row>
    <row r="97">
      <c r="A97" s="9"/>
      <c r="B97" s="49">
        <v>21</v>
      </c>
      <c r="C97" s="50" t="s">
        <v>622</v>
      </c>
      <c r="D97" s="50" t="s">
        <v>7</v>
      </c>
      <c r="E97" s="50" t="s">
        <v>623</v>
      </c>
      <c r="F97" s="50" t="s">
        <v>7</v>
      </c>
      <c r="G97" s="51" t="s">
        <v>172</v>
      </c>
      <c r="H97" s="52">
        <v>41.82</v>
      </c>
      <c r="I97" s="24">
        <f>ROUND(0,2)</f>
        <v>0</v>
      </c>
      <c r="J97" s="53">
        <f>ROUND(I97*H97,2)</f>
        <v>0</v>
      </c>
      <c r="K97" s="54">
        <v>0.20999999999999999</v>
      </c>
      <c r="L97" s="55">
        <f>IF(ISNUMBER(K97),ROUND(J97*(K97+1),2),0)</f>
        <v>0</v>
      </c>
      <c r="M97" s="12"/>
      <c r="N97" s="2"/>
      <c r="O97" s="2"/>
      <c r="P97" s="2"/>
      <c r="Q97" s="41">
        <f>IF(ISNUMBER(K97),IF(H97&gt;0,IF(I97&gt;0,J97,0),0),0)</f>
        <v>0</v>
      </c>
      <c r="R97" s="33">
        <f>IF(ISNUMBER(K97)=FALSE,J97,0)</f>
        <v>0</v>
      </c>
    </row>
    <row r="98">
      <c r="A98" s="9"/>
      <c r="B98" s="56" t="s">
        <v>130</v>
      </c>
      <c r="C98" s="1"/>
      <c r="D98" s="1"/>
      <c r="E98" s="57" t="s">
        <v>7</v>
      </c>
      <c r="F98" s="1"/>
      <c r="G98" s="1"/>
      <c r="H98" s="48"/>
      <c r="I98" s="1"/>
      <c r="J98" s="48"/>
      <c r="K98" s="1"/>
      <c r="L98" s="1"/>
      <c r="M98" s="12"/>
      <c r="N98" s="2"/>
      <c r="O98" s="2"/>
      <c r="P98" s="2"/>
      <c r="Q98" s="2"/>
    </row>
    <row r="99" thickBot="1">
      <c r="A99" s="9"/>
      <c r="B99" s="58" t="s">
        <v>132</v>
      </c>
      <c r="C99" s="29"/>
      <c r="D99" s="29"/>
      <c r="E99" s="59" t="s">
        <v>815</v>
      </c>
      <c r="F99" s="29"/>
      <c r="G99" s="29"/>
      <c r="H99" s="60"/>
      <c r="I99" s="29"/>
      <c r="J99" s="60"/>
      <c r="K99" s="29"/>
      <c r="L99" s="29"/>
      <c r="M99" s="12"/>
      <c r="N99" s="2"/>
      <c r="O99" s="2"/>
      <c r="P99" s="2"/>
      <c r="Q99" s="2"/>
    </row>
    <row r="100" thickTop="1" thickBot="1" ht="25" customHeight="1">
      <c r="A100" s="9"/>
      <c r="B100" s="1"/>
      <c r="C100" s="65">
        <v>4</v>
      </c>
      <c r="D100" s="1"/>
      <c r="E100" s="66" t="s">
        <v>602</v>
      </c>
      <c r="F100" s="1"/>
      <c r="G100" s="67" t="s">
        <v>152</v>
      </c>
      <c r="H100" s="68">
        <f>0+J97</f>
        <v>0</v>
      </c>
      <c r="I100" s="67" t="s">
        <v>153</v>
      </c>
      <c r="J100" s="69">
        <f>(L100-H100)</f>
        <v>0</v>
      </c>
      <c r="K100" s="67" t="s">
        <v>154</v>
      </c>
      <c r="L100" s="70">
        <f>0+L97</f>
        <v>0</v>
      </c>
      <c r="M100" s="12"/>
      <c r="N100" s="2"/>
      <c r="O100" s="2"/>
      <c r="P100" s="2"/>
      <c r="Q100" s="41">
        <f>0+Q97</f>
        <v>0</v>
      </c>
      <c r="R100" s="33">
        <f>0+R97</f>
        <v>0</v>
      </c>
      <c r="S100" s="71">
        <f>Q100*(1+J100)+R100</f>
        <v>0</v>
      </c>
    </row>
    <row r="101" thickTop="1" thickBot="1" ht="25" customHeight="1">
      <c r="A101" s="9"/>
      <c r="B101" s="72"/>
      <c r="C101" s="72"/>
      <c r="D101" s="72"/>
      <c r="E101" s="73"/>
      <c r="F101" s="72"/>
      <c r="G101" s="74" t="s">
        <v>155</v>
      </c>
      <c r="H101" s="75">
        <f>0+J97</f>
        <v>0</v>
      </c>
      <c r="I101" s="74" t="s">
        <v>156</v>
      </c>
      <c r="J101" s="76">
        <f>0+J100</f>
        <v>0</v>
      </c>
      <c r="K101" s="74" t="s">
        <v>157</v>
      </c>
      <c r="L101" s="77">
        <f>0+L97</f>
        <v>0</v>
      </c>
      <c r="M101" s="12"/>
      <c r="N101" s="2"/>
      <c r="O101" s="2"/>
      <c r="P101" s="2"/>
      <c r="Q101" s="2"/>
    </row>
    <row r="102" ht="40" customHeight="1">
      <c r="A102" s="9"/>
      <c r="B102" s="82" t="s">
        <v>297</v>
      </c>
      <c r="C102" s="1"/>
      <c r="D102" s="1"/>
      <c r="E102" s="1"/>
      <c r="F102" s="1"/>
      <c r="G102" s="1"/>
      <c r="H102" s="48"/>
      <c r="I102" s="1"/>
      <c r="J102" s="48"/>
      <c r="K102" s="1"/>
      <c r="L102" s="1"/>
      <c r="M102" s="12"/>
      <c r="N102" s="2"/>
      <c r="O102" s="2"/>
      <c r="P102" s="2"/>
      <c r="Q102" s="2"/>
    </row>
    <row r="103">
      <c r="A103" s="9"/>
      <c r="B103" s="49">
        <v>22</v>
      </c>
      <c r="C103" s="50" t="s">
        <v>302</v>
      </c>
      <c r="D103" s="50" t="s">
        <v>7</v>
      </c>
      <c r="E103" s="50" t="s">
        <v>303</v>
      </c>
      <c r="F103" s="50" t="s">
        <v>7</v>
      </c>
      <c r="G103" s="51" t="s">
        <v>172</v>
      </c>
      <c r="H103" s="52">
        <v>1.3100000000000001</v>
      </c>
      <c r="I103" s="24">
        <f>ROUND(0,2)</f>
        <v>0</v>
      </c>
      <c r="J103" s="53">
        <f>ROUND(I103*H103,2)</f>
        <v>0</v>
      </c>
      <c r="K103" s="54">
        <v>0.20999999999999999</v>
      </c>
      <c r="L103" s="55">
        <f>IF(ISNUMBER(K103),ROUND(J103*(K103+1),2),0)</f>
        <v>0</v>
      </c>
      <c r="M103" s="12"/>
      <c r="N103" s="2"/>
      <c r="O103" s="2"/>
      <c r="P103" s="2"/>
      <c r="Q103" s="41">
        <f>IF(ISNUMBER(K103),IF(H103&gt;0,IF(I103&gt;0,J103,0),0),0)</f>
        <v>0</v>
      </c>
      <c r="R103" s="33">
        <f>IF(ISNUMBER(K103)=FALSE,J103,0)</f>
        <v>0</v>
      </c>
    </row>
    <row r="104">
      <c r="A104" s="9"/>
      <c r="B104" s="56" t="s">
        <v>130</v>
      </c>
      <c r="C104" s="1"/>
      <c r="D104" s="1"/>
      <c r="E104" s="57" t="s">
        <v>7</v>
      </c>
      <c r="F104" s="1"/>
      <c r="G104" s="1"/>
      <c r="H104" s="48"/>
      <c r="I104" s="1"/>
      <c r="J104" s="48"/>
      <c r="K104" s="1"/>
      <c r="L104" s="1"/>
      <c r="M104" s="12"/>
      <c r="N104" s="2"/>
      <c r="O104" s="2"/>
      <c r="P104" s="2"/>
      <c r="Q104" s="2"/>
    </row>
    <row r="105" thickBot="1">
      <c r="A105" s="9"/>
      <c r="B105" s="58" t="s">
        <v>132</v>
      </c>
      <c r="C105" s="29"/>
      <c r="D105" s="29"/>
      <c r="E105" s="59" t="s">
        <v>816</v>
      </c>
      <c r="F105" s="29"/>
      <c r="G105" s="29"/>
      <c r="H105" s="60"/>
      <c r="I105" s="29"/>
      <c r="J105" s="60"/>
      <c r="K105" s="29"/>
      <c r="L105" s="29"/>
      <c r="M105" s="12"/>
      <c r="N105" s="2"/>
      <c r="O105" s="2"/>
      <c r="P105" s="2"/>
      <c r="Q105" s="2"/>
    </row>
    <row r="106" thickTop="1">
      <c r="A106" s="9"/>
      <c r="B106" s="49">
        <v>23</v>
      </c>
      <c r="C106" s="50" t="s">
        <v>817</v>
      </c>
      <c r="D106" s="50" t="s">
        <v>7</v>
      </c>
      <c r="E106" s="50" t="s">
        <v>818</v>
      </c>
      <c r="F106" s="50" t="s">
        <v>7</v>
      </c>
      <c r="G106" s="51" t="s">
        <v>172</v>
      </c>
      <c r="H106" s="61">
        <v>0.52400000000000002</v>
      </c>
      <c r="I106" s="35">
        <f>ROUND(0,2)</f>
        <v>0</v>
      </c>
      <c r="J106" s="62">
        <f>ROUND(I106*H106,2)</f>
        <v>0</v>
      </c>
      <c r="K106" s="63">
        <v>0.20999999999999999</v>
      </c>
      <c r="L106" s="64">
        <f>IF(ISNUMBER(K106),ROUND(J106*(K106+1),2),0)</f>
        <v>0</v>
      </c>
      <c r="M106" s="12"/>
      <c r="N106" s="2"/>
      <c r="O106" s="2"/>
      <c r="P106" s="2"/>
      <c r="Q106" s="41">
        <f>IF(ISNUMBER(K106),IF(H106&gt;0,IF(I106&gt;0,J106,0),0),0)</f>
        <v>0</v>
      </c>
      <c r="R106" s="33">
        <f>IF(ISNUMBER(K106)=FALSE,J106,0)</f>
        <v>0</v>
      </c>
    </row>
    <row r="107">
      <c r="A107" s="9"/>
      <c r="B107" s="56" t="s">
        <v>130</v>
      </c>
      <c r="C107" s="1"/>
      <c r="D107" s="1"/>
      <c r="E107" s="57" t="s">
        <v>7</v>
      </c>
      <c r="F107" s="1"/>
      <c r="G107" s="1"/>
      <c r="H107" s="48"/>
      <c r="I107" s="1"/>
      <c r="J107" s="48"/>
      <c r="K107" s="1"/>
      <c r="L107" s="1"/>
      <c r="M107" s="12"/>
      <c r="N107" s="2"/>
      <c r="O107" s="2"/>
      <c r="P107" s="2"/>
      <c r="Q107" s="2"/>
    </row>
    <row r="108" thickBot="1">
      <c r="A108" s="9"/>
      <c r="B108" s="58" t="s">
        <v>132</v>
      </c>
      <c r="C108" s="29"/>
      <c r="D108" s="29"/>
      <c r="E108" s="59" t="s">
        <v>819</v>
      </c>
      <c r="F108" s="29"/>
      <c r="G108" s="29"/>
      <c r="H108" s="60"/>
      <c r="I108" s="29"/>
      <c r="J108" s="60"/>
      <c r="K108" s="29"/>
      <c r="L108" s="29"/>
      <c r="M108" s="12"/>
      <c r="N108" s="2"/>
      <c r="O108" s="2"/>
      <c r="P108" s="2"/>
      <c r="Q108" s="2"/>
    </row>
    <row r="109" thickTop="1">
      <c r="A109" s="9"/>
      <c r="B109" s="49">
        <v>24</v>
      </c>
      <c r="C109" s="50" t="s">
        <v>820</v>
      </c>
      <c r="D109" s="50" t="s">
        <v>7</v>
      </c>
      <c r="E109" s="50" t="s">
        <v>821</v>
      </c>
      <c r="F109" s="50" t="s">
        <v>7</v>
      </c>
      <c r="G109" s="51" t="s">
        <v>200</v>
      </c>
      <c r="H109" s="61">
        <v>8.7300000000000004</v>
      </c>
      <c r="I109" s="35">
        <f>ROUND(0,2)</f>
        <v>0</v>
      </c>
      <c r="J109" s="62">
        <f>ROUND(I109*H109,2)</f>
        <v>0</v>
      </c>
      <c r="K109" s="63">
        <v>0.20999999999999999</v>
      </c>
      <c r="L109" s="64">
        <f>IF(ISNUMBER(K109),ROUND(J109*(K109+1),2),0)</f>
        <v>0</v>
      </c>
      <c r="M109" s="12"/>
      <c r="N109" s="2"/>
      <c r="O109" s="2"/>
      <c r="P109" s="2"/>
      <c r="Q109" s="41">
        <f>IF(ISNUMBER(K109),IF(H109&gt;0,IF(I109&gt;0,J109,0),0),0)</f>
        <v>0</v>
      </c>
      <c r="R109" s="33">
        <f>IF(ISNUMBER(K109)=FALSE,J109,0)</f>
        <v>0</v>
      </c>
    </row>
    <row r="110">
      <c r="A110" s="9"/>
      <c r="B110" s="56" t="s">
        <v>130</v>
      </c>
      <c r="C110" s="1"/>
      <c r="D110" s="1"/>
      <c r="E110" s="57" t="s">
        <v>7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 thickBot="1">
      <c r="A111" s="9"/>
      <c r="B111" s="58" t="s">
        <v>132</v>
      </c>
      <c r="C111" s="29"/>
      <c r="D111" s="29"/>
      <c r="E111" s="59" t="s">
        <v>814</v>
      </c>
      <c r="F111" s="29"/>
      <c r="G111" s="29"/>
      <c r="H111" s="60"/>
      <c r="I111" s="29"/>
      <c r="J111" s="60"/>
      <c r="K111" s="29"/>
      <c r="L111" s="29"/>
      <c r="M111" s="12"/>
      <c r="N111" s="2"/>
      <c r="O111" s="2"/>
      <c r="P111" s="2"/>
      <c r="Q111" s="2"/>
    </row>
    <row r="112" thickTop="1" thickBot="1" ht="25" customHeight="1">
      <c r="A112" s="9"/>
      <c r="B112" s="1"/>
      <c r="C112" s="65">
        <v>5</v>
      </c>
      <c r="D112" s="1"/>
      <c r="E112" s="66" t="s">
        <v>167</v>
      </c>
      <c r="F112" s="1"/>
      <c r="G112" s="67" t="s">
        <v>152</v>
      </c>
      <c r="H112" s="68">
        <f>J103+J106+J109</f>
        <v>0</v>
      </c>
      <c r="I112" s="67" t="s">
        <v>153</v>
      </c>
      <c r="J112" s="69">
        <f>(L112-H112)</f>
        <v>0</v>
      </c>
      <c r="K112" s="67" t="s">
        <v>154</v>
      </c>
      <c r="L112" s="70">
        <f>L103+L106+L109</f>
        <v>0</v>
      </c>
      <c r="M112" s="12"/>
      <c r="N112" s="2"/>
      <c r="O112" s="2"/>
      <c r="P112" s="2"/>
      <c r="Q112" s="41">
        <f>0+Q103+Q106+Q109</f>
        <v>0</v>
      </c>
      <c r="R112" s="33">
        <f>0+R103+R106+R109</f>
        <v>0</v>
      </c>
      <c r="S112" s="71">
        <f>Q112*(1+J112)+R112</f>
        <v>0</v>
      </c>
    </row>
    <row r="113" thickTop="1" thickBot="1" ht="25" customHeight="1">
      <c r="A113" s="9"/>
      <c r="B113" s="72"/>
      <c r="C113" s="72"/>
      <c r="D113" s="72"/>
      <c r="E113" s="73"/>
      <c r="F113" s="72"/>
      <c r="G113" s="74" t="s">
        <v>155</v>
      </c>
      <c r="H113" s="75">
        <f>J103+J106+J109</f>
        <v>0</v>
      </c>
      <c r="I113" s="74" t="s">
        <v>156</v>
      </c>
      <c r="J113" s="76">
        <f>0+J112</f>
        <v>0</v>
      </c>
      <c r="K113" s="74" t="s">
        <v>157</v>
      </c>
      <c r="L113" s="77">
        <f>L103+L106+L109</f>
        <v>0</v>
      </c>
      <c r="M113" s="12"/>
      <c r="N113" s="2"/>
      <c r="O113" s="2"/>
      <c r="P113" s="2"/>
      <c r="Q113" s="2"/>
    </row>
    <row r="114" ht="40" customHeight="1">
      <c r="A114" s="9"/>
      <c r="B114" s="82" t="s">
        <v>336</v>
      </c>
      <c r="C114" s="1"/>
      <c r="D114" s="1"/>
      <c r="E114" s="1"/>
      <c r="F114" s="1"/>
      <c r="G114" s="1"/>
      <c r="H114" s="48"/>
      <c r="I114" s="1"/>
      <c r="J114" s="48"/>
      <c r="K114" s="1"/>
      <c r="L114" s="1"/>
      <c r="M114" s="12"/>
      <c r="N114" s="2"/>
      <c r="O114" s="2"/>
      <c r="P114" s="2"/>
      <c r="Q114" s="2"/>
    </row>
    <row r="115">
      <c r="A115" s="9"/>
      <c r="B115" s="49">
        <v>25</v>
      </c>
      <c r="C115" s="50" t="s">
        <v>625</v>
      </c>
      <c r="D115" s="50" t="s">
        <v>7</v>
      </c>
      <c r="E115" s="50" t="s">
        <v>626</v>
      </c>
      <c r="F115" s="50" t="s">
        <v>7</v>
      </c>
      <c r="G115" s="51" t="s">
        <v>227</v>
      </c>
      <c r="H115" s="52">
        <v>49.399999999999999</v>
      </c>
      <c r="I115" s="24">
        <f>ROUND(0,2)</f>
        <v>0</v>
      </c>
      <c r="J115" s="53">
        <f>ROUND(I115*H115,2)</f>
        <v>0</v>
      </c>
      <c r="K115" s="54">
        <v>0.20999999999999999</v>
      </c>
      <c r="L115" s="55">
        <f>IF(ISNUMBER(K115),ROUND(J115*(K115+1),2),0)</f>
        <v>0</v>
      </c>
      <c r="M115" s="12"/>
      <c r="N115" s="2"/>
      <c r="O115" s="2"/>
      <c r="P115" s="2"/>
      <c r="Q115" s="41">
        <f>IF(ISNUMBER(K115),IF(H115&gt;0,IF(I115&gt;0,J115,0),0),0)</f>
        <v>0</v>
      </c>
      <c r="R115" s="33">
        <f>IF(ISNUMBER(K115)=FALSE,J115,0)</f>
        <v>0</v>
      </c>
    </row>
    <row r="116">
      <c r="A116" s="9"/>
      <c r="B116" s="56" t="s">
        <v>130</v>
      </c>
      <c r="C116" s="1"/>
      <c r="D116" s="1"/>
      <c r="E116" s="57" t="s">
        <v>7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 thickBot="1">
      <c r="A117" s="9"/>
      <c r="B117" s="58" t="s">
        <v>132</v>
      </c>
      <c r="C117" s="29"/>
      <c r="D117" s="29"/>
      <c r="E117" s="59" t="s">
        <v>822</v>
      </c>
      <c r="F117" s="29"/>
      <c r="G117" s="29"/>
      <c r="H117" s="60"/>
      <c r="I117" s="29"/>
      <c r="J117" s="60"/>
      <c r="K117" s="29"/>
      <c r="L117" s="29"/>
      <c r="M117" s="12"/>
      <c r="N117" s="2"/>
      <c r="O117" s="2"/>
      <c r="P117" s="2"/>
      <c r="Q117" s="2"/>
    </row>
    <row r="118" thickTop="1">
      <c r="A118" s="9"/>
      <c r="B118" s="49">
        <v>26</v>
      </c>
      <c r="C118" s="50" t="s">
        <v>760</v>
      </c>
      <c r="D118" s="50" t="s">
        <v>179</v>
      </c>
      <c r="E118" s="50" t="s">
        <v>761</v>
      </c>
      <c r="F118" s="50" t="s">
        <v>7</v>
      </c>
      <c r="G118" s="51" t="s">
        <v>227</v>
      </c>
      <c r="H118" s="61">
        <v>223.80000000000001</v>
      </c>
      <c r="I118" s="35">
        <f>ROUND(0,2)</f>
        <v>0</v>
      </c>
      <c r="J118" s="62">
        <f>ROUND(I118*H118,2)</f>
        <v>0</v>
      </c>
      <c r="K118" s="63">
        <v>0.20999999999999999</v>
      </c>
      <c r="L118" s="64">
        <f>IF(ISNUMBER(K118),ROUND(J118*(K118+1),2),0)</f>
        <v>0</v>
      </c>
      <c r="M118" s="12"/>
      <c r="N118" s="2"/>
      <c r="O118" s="2"/>
      <c r="P118" s="2"/>
      <c r="Q118" s="41">
        <f>IF(ISNUMBER(K118),IF(H118&gt;0,IF(I118&gt;0,J118,0),0),0)</f>
        <v>0</v>
      </c>
      <c r="R118" s="33">
        <f>IF(ISNUMBER(K118)=FALSE,J118,0)</f>
        <v>0</v>
      </c>
    </row>
    <row r="119">
      <c r="A119" s="9"/>
      <c r="B119" s="56" t="s">
        <v>130</v>
      </c>
      <c r="C119" s="1"/>
      <c r="D119" s="1"/>
      <c r="E119" s="57" t="s">
        <v>627</v>
      </c>
      <c r="F119" s="1"/>
      <c r="G119" s="1"/>
      <c r="H119" s="48"/>
      <c r="I119" s="1"/>
      <c r="J119" s="48"/>
      <c r="K119" s="1"/>
      <c r="L119" s="1"/>
      <c r="M119" s="12"/>
      <c r="N119" s="2"/>
      <c r="O119" s="2"/>
      <c r="P119" s="2"/>
      <c r="Q119" s="2"/>
    </row>
    <row r="120" thickBot="1">
      <c r="A120" s="9"/>
      <c r="B120" s="58" t="s">
        <v>132</v>
      </c>
      <c r="C120" s="29"/>
      <c r="D120" s="29"/>
      <c r="E120" s="59" t="s">
        <v>823</v>
      </c>
      <c r="F120" s="29"/>
      <c r="G120" s="29"/>
      <c r="H120" s="60"/>
      <c r="I120" s="29"/>
      <c r="J120" s="60"/>
      <c r="K120" s="29"/>
      <c r="L120" s="29"/>
      <c r="M120" s="12"/>
      <c r="N120" s="2"/>
      <c r="O120" s="2"/>
      <c r="P120" s="2"/>
      <c r="Q120" s="2"/>
    </row>
    <row r="121" thickTop="1">
      <c r="A121" s="9"/>
      <c r="B121" s="49">
        <v>27</v>
      </c>
      <c r="C121" s="50" t="s">
        <v>764</v>
      </c>
      <c r="D121" s="50" t="s">
        <v>7</v>
      </c>
      <c r="E121" s="50" t="s">
        <v>765</v>
      </c>
      <c r="F121" s="50" t="s">
        <v>7</v>
      </c>
      <c r="G121" s="51" t="s">
        <v>227</v>
      </c>
      <c r="H121" s="61">
        <v>4.7999999999999998</v>
      </c>
      <c r="I121" s="35">
        <f>ROUND(0,2)</f>
        <v>0</v>
      </c>
      <c r="J121" s="62">
        <f>ROUND(I121*H121,2)</f>
        <v>0</v>
      </c>
      <c r="K121" s="63">
        <v>0.20999999999999999</v>
      </c>
      <c r="L121" s="64">
        <f>IF(ISNUMBER(K121),ROUND(J121*(K121+1),2),0)</f>
        <v>0</v>
      </c>
      <c r="M121" s="12"/>
      <c r="N121" s="2"/>
      <c r="O121" s="2"/>
      <c r="P121" s="2"/>
      <c r="Q121" s="41">
        <f>IF(ISNUMBER(K121),IF(H121&gt;0,IF(I121&gt;0,J121,0),0),0)</f>
        <v>0</v>
      </c>
      <c r="R121" s="33">
        <f>IF(ISNUMBER(K121)=FALSE,J121,0)</f>
        <v>0</v>
      </c>
    </row>
    <row r="122">
      <c r="A122" s="9"/>
      <c r="B122" s="56" t="s">
        <v>130</v>
      </c>
      <c r="C122" s="1"/>
      <c r="D122" s="1"/>
      <c r="E122" s="57" t="s">
        <v>627</v>
      </c>
      <c r="F122" s="1"/>
      <c r="G122" s="1"/>
      <c r="H122" s="48"/>
      <c r="I122" s="1"/>
      <c r="J122" s="48"/>
      <c r="K122" s="1"/>
      <c r="L122" s="1"/>
      <c r="M122" s="12"/>
      <c r="N122" s="2"/>
      <c r="O122" s="2"/>
      <c r="P122" s="2"/>
      <c r="Q122" s="2"/>
    </row>
    <row r="123" thickBot="1">
      <c r="A123" s="9"/>
      <c r="B123" s="58" t="s">
        <v>132</v>
      </c>
      <c r="C123" s="29"/>
      <c r="D123" s="29"/>
      <c r="E123" s="59" t="s">
        <v>824</v>
      </c>
      <c r="F123" s="29"/>
      <c r="G123" s="29"/>
      <c r="H123" s="60"/>
      <c r="I123" s="29"/>
      <c r="J123" s="60"/>
      <c r="K123" s="29"/>
      <c r="L123" s="29"/>
      <c r="M123" s="12"/>
      <c r="N123" s="2"/>
      <c r="O123" s="2"/>
      <c r="P123" s="2"/>
      <c r="Q123" s="2"/>
    </row>
    <row r="124" thickTop="1">
      <c r="A124" s="9"/>
      <c r="B124" s="49">
        <v>28</v>
      </c>
      <c r="C124" s="50" t="s">
        <v>629</v>
      </c>
      <c r="D124" s="50" t="s">
        <v>7</v>
      </c>
      <c r="E124" s="50" t="s">
        <v>630</v>
      </c>
      <c r="F124" s="50" t="s">
        <v>7</v>
      </c>
      <c r="G124" s="51" t="s">
        <v>227</v>
      </c>
      <c r="H124" s="61">
        <v>9.4499999999999993</v>
      </c>
      <c r="I124" s="35">
        <f>ROUND(0,2)</f>
        <v>0</v>
      </c>
      <c r="J124" s="62">
        <f>ROUND(I124*H124,2)</f>
        <v>0</v>
      </c>
      <c r="K124" s="63">
        <v>0.20999999999999999</v>
      </c>
      <c r="L124" s="64">
        <f>IF(ISNUMBER(K124),ROUND(J124*(K124+1),2),0)</f>
        <v>0</v>
      </c>
      <c r="M124" s="12"/>
      <c r="N124" s="2"/>
      <c r="O124" s="2"/>
      <c r="P124" s="2"/>
      <c r="Q124" s="41">
        <f>IF(ISNUMBER(K124),IF(H124&gt;0,IF(I124&gt;0,J124,0),0),0)</f>
        <v>0</v>
      </c>
      <c r="R124" s="33">
        <f>IF(ISNUMBER(K124)=FALSE,J124,0)</f>
        <v>0</v>
      </c>
    </row>
    <row r="125">
      <c r="A125" s="9"/>
      <c r="B125" s="56" t="s">
        <v>130</v>
      </c>
      <c r="C125" s="1"/>
      <c r="D125" s="1"/>
      <c r="E125" s="57" t="s">
        <v>664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 thickBot="1">
      <c r="A126" s="9"/>
      <c r="B126" s="58" t="s">
        <v>132</v>
      </c>
      <c r="C126" s="29"/>
      <c r="D126" s="29"/>
      <c r="E126" s="59" t="s">
        <v>825</v>
      </c>
      <c r="F126" s="29"/>
      <c r="G126" s="29"/>
      <c r="H126" s="60"/>
      <c r="I126" s="29"/>
      <c r="J126" s="60"/>
      <c r="K126" s="29"/>
      <c r="L126" s="29"/>
      <c r="M126" s="12"/>
      <c r="N126" s="2"/>
      <c r="O126" s="2"/>
      <c r="P126" s="2"/>
      <c r="Q126" s="2"/>
    </row>
    <row r="127" thickTop="1">
      <c r="A127" s="9"/>
      <c r="B127" s="49">
        <v>29</v>
      </c>
      <c r="C127" s="50" t="s">
        <v>826</v>
      </c>
      <c r="D127" s="50" t="s">
        <v>7</v>
      </c>
      <c r="E127" s="50" t="s">
        <v>827</v>
      </c>
      <c r="F127" s="50" t="s">
        <v>7</v>
      </c>
      <c r="G127" s="51" t="s">
        <v>227</v>
      </c>
      <c r="H127" s="61">
        <v>14.5</v>
      </c>
      <c r="I127" s="35">
        <f>ROUND(0,2)</f>
        <v>0</v>
      </c>
      <c r="J127" s="62">
        <f>ROUND(I127*H127,2)</f>
        <v>0</v>
      </c>
      <c r="K127" s="63">
        <v>0.20999999999999999</v>
      </c>
      <c r="L127" s="64">
        <f>IF(ISNUMBER(K127),ROUND(J127*(K127+1),2),0)</f>
        <v>0</v>
      </c>
      <c r="M127" s="12"/>
      <c r="N127" s="2"/>
      <c r="O127" s="2"/>
      <c r="P127" s="2"/>
      <c r="Q127" s="41">
        <f>IF(ISNUMBER(K127),IF(H127&gt;0,IF(I127&gt;0,J127,0),0),0)</f>
        <v>0</v>
      </c>
      <c r="R127" s="33">
        <f>IF(ISNUMBER(K127)=FALSE,J127,0)</f>
        <v>0</v>
      </c>
    </row>
    <row r="128">
      <c r="A128" s="9"/>
      <c r="B128" s="56" t="s">
        <v>130</v>
      </c>
      <c r="C128" s="1"/>
      <c r="D128" s="1"/>
      <c r="E128" s="57" t="s">
        <v>664</v>
      </c>
      <c r="F128" s="1"/>
      <c r="G128" s="1"/>
      <c r="H128" s="48"/>
      <c r="I128" s="1"/>
      <c r="J128" s="48"/>
      <c r="K128" s="1"/>
      <c r="L128" s="1"/>
      <c r="M128" s="12"/>
      <c r="N128" s="2"/>
      <c r="O128" s="2"/>
      <c r="P128" s="2"/>
      <c r="Q128" s="2"/>
    </row>
    <row r="129" thickBot="1">
      <c r="A129" s="9"/>
      <c r="B129" s="58" t="s">
        <v>132</v>
      </c>
      <c r="C129" s="29"/>
      <c r="D129" s="29"/>
      <c r="E129" s="59" t="s">
        <v>828</v>
      </c>
      <c r="F129" s="29"/>
      <c r="G129" s="29"/>
      <c r="H129" s="60"/>
      <c r="I129" s="29"/>
      <c r="J129" s="60"/>
      <c r="K129" s="29"/>
      <c r="L129" s="29"/>
      <c r="M129" s="12"/>
      <c r="N129" s="2"/>
      <c r="O129" s="2"/>
      <c r="P129" s="2"/>
      <c r="Q129" s="2"/>
    </row>
    <row r="130" thickTop="1">
      <c r="A130" s="9"/>
      <c r="B130" s="49">
        <v>30</v>
      </c>
      <c r="C130" s="50" t="s">
        <v>829</v>
      </c>
      <c r="D130" s="50" t="s">
        <v>7</v>
      </c>
      <c r="E130" s="50" t="s">
        <v>830</v>
      </c>
      <c r="F130" s="50" t="s">
        <v>7</v>
      </c>
      <c r="G130" s="51" t="s">
        <v>227</v>
      </c>
      <c r="H130" s="61">
        <v>12.5</v>
      </c>
      <c r="I130" s="35">
        <f>ROUND(0,2)</f>
        <v>0</v>
      </c>
      <c r="J130" s="62">
        <f>ROUND(I130*H130,2)</f>
        <v>0</v>
      </c>
      <c r="K130" s="63">
        <v>0.20999999999999999</v>
      </c>
      <c r="L130" s="64">
        <f>IF(ISNUMBER(K130),ROUND(J130*(K130+1),2),0)</f>
        <v>0</v>
      </c>
      <c r="M130" s="12"/>
      <c r="N130" s="2"/>
      <c r="O130" s="2"/>
      <c r="P130" s="2"/>
      <c r="Q130" s="41">
        <f>IF(ISNUMBER(K130),IF(H130&gt;0,IF(I130&gt;0,J130,0),0),0)</f>
        <v>0</v>
      </c>
      <c r="R130" s="33">
        <f>IF(ISNUMBER(K130)=FALSE,J130,0)</f>
        <v>0</v>
      </c>
    </row>
    <row r="131">
      <c r="A131" s="9"/>
      <c r="B131" s="56" t="s">
        <v>130</v>
      </c>
      <c r="C131" s="1"/>
      <c r="D131" s="1"/>
      <c r="E131" s="57" t="s">
        <v>831</v>
      </c>
      <c r="F131" s="1"/>
      <c r="G131" s="1"/>
      <c r="H131" s="48"/>
      <c r="I131" s="1"/>
      <c r="J131" s="48"/>
      <c r="K131" s="1"/>
      <c r="L131" s="1"/>
      <c r="M131" s="12"/>
      <c r="N131" s="2"/>
      <c r="O131" s="2"/>
      <c r="P131" s="2"/>
      <c r="Q131" s="2"/>
    </row>
    <row r="132" thickBot="1">
      <c r="A132" s="9"/>
      <c r="B132" s="58" t="s">
        <v>132</v>
      </c>
      <c r="C132" s="29"/>
      <c r="D132" s="29"/>
      <c r="E132" s="59" t="s">
        <v>832</v>
      </c>
      <c r="F132" s="29"/>
      <c r="G132" s="29"/>
      <c r="H132" s="60"/>
      <c r="I132" s="29"/>
      <c r="J132" s="60"/>
      <c r="K132" s="29"/>
      <c r="L132" s="29"/>
      <c r="M132" s="12"/>
      <c r="N132" s="2"/>
      <c r="O132" s="2"/>
      <c r="P132" s="2"/>
      <c r="Q132" s="2"/>
    </row>
    <row r="133" thickTop="1">
      <c r="A133" s="9"/>
      <c r="B133" s="49">
        <v>31</v>
      </c>
      <c r="C133" s="50" t="s">
        <v>833</v>
      </c>
      <c r="D133" s="50" t="s">
        <v>7</v>
      </c>
      <c r="E133" s="50" t="s">
        <v>830</v>
      </c>
      <c r="F133" s="50" t="s">
        <v>7</v>
      </c>
      <c r="G133" s="51" t="s">
        <v>736</v>
      </c>
      <c r="H133" s="61">
        <v>1</v>
      </c>
      <c r="I133" s="35">
        <f>ROUND(0,2)</f>
        <v>0</v>
      </c>
      <c r="J133" s="62">
        <f>ROUND(I133*H133,2)</f>
        <v>0</v>
      </c>
      <c r="K133" s="63">
        <v>0.20999999999999999</v>
      </c>
      <c r="L133" s="64">
        <f>IF(ISNUMBER(K133),ROUND(J133*(K133+1),2),0)</f>
        <v>0</v>
      </c>
      <c r="M133" s="12"/>
      <c r="N133" s="2"/>
      <c r="O133" s="2"/>
      <c r="P133" s="2"/>
      <c r="Q133" s="41">
        <f>IF(ISNUMBER(K133),IF(H133&gt;0,IF(I133&gt;0,J133,0),0),0)</f>
        <v>0</v>
      </c>
      <c r="R133" s="33">
        <f>IF(ISNUMBER(K133)=FALSE,J133,0)</f>
        <v>0</v>
      </c>
    </row>
    <row r="134">
      <c r="A134" s="9"/>
      <c r="B134" s="56" t="s">
        <v>130</v>
      </c>
      <c r="C134" s="1"/>
      <c r="D134" s="1"/>
      <c r="E134" s="57" t="s">
        <v>834</v>
      </c>
      <c r="F134" s="1"/>
      <c r="G134" s="1"/>
      <c r="H134" s="48"/>
      <c r="I134" s="1"/>
      <c r="J134" s="48"/>
      <c r="K134" s="1"/>
      <c r="L134" s="1"/>
      <c r="M134" s="12"/>
      <c r="N134" s="2"/>
      <c r="O134" s="2"/>
      <c r="P134" s="2"/>
      <c r="Q134" s="2"/>
    </row>
    <row r="135" thickBot="1">
      <c r="A135" s="9"/>
      <c r="B135" s="58" t="s">
        <v>132</v>
      </c>
      <c r="C135" s="29"/>
      <c r="D135" s="29"/>
      <c r="E135" s="59" t="s">
        <v>835</v>
      </c>
      <c r="F135" s="29"/>
      <c r="G135" s="29"/>
      <c r="H135" s="60"/>
      <c r="I135" s="29"/>
      <c r="J135" s="60"/>
      <c r="K135" s="29"/>
      <c r="L135" s="29"/>
      <c r="M135" s="12"/>
      <c r="N135" s="2"/>
      <c r="O135" s="2"/>
      <c r="P135" s="2"/>
      <c r="Q135" s="2"/>
    </row>
    <row r="136" thickTop="1">
      <c r="A136" s="9"/>
      <c r="B136" s="49">
        <v>32</v>
      </c>
      <c r="C136" s="50" t="s">
        <v>767</v>
      </c>
      <c r="D136" s="50" t="s">
        <v>179</v>
      </c>
      <c r="E136" s="50" t="s">
        <v>768</v>
      </c>
      <c r="F136" s="50" t="s">
        <v>7</v>
      </c>
      <c r="G136" s="51" t="s">
        <v>162</v>
      </c>
      <c r="H136" s="61">
        <v>6.5</v>
      </c>
      <c r="I136" s="35">
        <f>ROUND(0,2)</f>
        <v>0</v>
      </c>
      <c r="J136" s="62">
        <f>ROUND(I136*H136,2)</f>
        <v>0</v>
      </c>
      <c r="K136" s="63">
        <v>0.20999999999999999</v>
      </c>
      <c r="L136" s="64">
        <f>IF(ISNUMBER(K136),ROUND(J136*(K136+1),2),0)</f>
        <v>0</v>
      </c>
      <c r="M136" s="12"/>
      <c r="N136" s="2"/>
      <c r="O136" s="2"/>
      <c r="P136" s="2"/>
      <c r="Q136" s="41">
        <f>IF(ISNUMBER(K136),IF(H136&gt;0,IF(I136&gt;0,J136,0),0),0)</f>
        <v>0</v>
      </c>
      <c r="R136" s="33">
        <f>IF(ISNUMBER(K136)=FALSE,J136,0)</f>
        <v>0</v>
      </c>
    </row>
    <row r="137">
      <c r="A137" s="9"/>
      <c r="B137" s="56" t="s">
        <v>130</v>
      </c>
      <c r="C137" s="1"/>
      <c r="D137" s="1"/>
      <c r="E137" s="57" t="s">
        <v>769</v>
      </c>
      <c r="F137" s="1"/>
      <c r="G137" s="1"/>
      <c r="H137" s="48"/>
      <c r="I137" s="1"/>
      <c r="J137" s="48"/>
      <c r="K137" s="1"/>
      <c r="L137" s="1"/>
      <c r="M137" s="12"/>
      <c r="N137" s="2"/>
      <c r="O137" s="2"/>
      <c r="P137" s="2"/>
      <c r="Q137" s="2"/>
    </row>
    <row r="138" thickBot="1">
      <c r="A138" s="9"/>
      <c r="B138" s="58" t="s">
        <v>132</v>
      </c>
      <c r="C138" s="29"/>
      <c r="D138" s="29"/>
      <c r="E138" s="59" t="s">
        <v>836</v>
      </c>
      <c r="F138" s="29"/>
      <c r="G138" s="29"/>
      <c r="H138" s="60"/>
      <c r="I138" s="29"/>
      <c r="J138" s="60"/>
      <c r="K138" s="29"/>
      <c r="L138" s="29"/>
      <c r="M138" s="12"/>
      <c r="N138" s="2"/>
      <c r="O138" s="2"/>
      <c r="P138" s="2"/>
      <c r="Q138" s="2"/>
    </row>
    <row r="139" thickTop="1">
      <c r="A139" s="9"/>
      <c r="B139" s="49">
        <v>33</v>
      </c>
      <c r="C139" s="50" t="s">
        <v>767</v>
      </c>
      <c r="D139" s="50" t="s">
        <v>249</v>
      </c>
      <c r="E139" s="50" t="s">
        <v>768</v>
      </c>
      <c r="F139" s="50" t="s">
        <v>7</v>
      </c>
      <c r="G139" s="51" t="s">
        <v>162</v>
      </c>
      <c r="H139" s="61">
        <v>0.5</v>
      </c>
      <c r="I139" s="35">
        <f>ROUND(0,2)</f>
        <v>0</v>
      </c>
      <c r="J139" s="62">
        <f>ROUND(I139*H139,2)</f>
        <v>0</v>
      </c>
      <c r="K139" s="63">
        <v>0.20999999999999999</v>
      </c>
      <c r="L139" s="64">
        <f>IF(ISNUMBER(K139),ROUND(J139*(K139+1),2),0)</f>
        <v>0</v>
      </c>
      <c r="M139" s="12"/>
      <c r="N139" s="2"/>
      <c r="O139" s="2"/>
      <c r="P139" s="2"/>
      <c r="Q139" s="41">
        <f>IF(ISNUMBER(K139),IF(H139&gt;0,IF(I139&gt;0,J139,0),0),0)</f>
        <v>0</v>
      </c>
      <c r="R139" s="33">
        <f>IF(ISNUMBER(K139)=FALSE,J139,0)</f>
        <v>0</v>
      </c>
    </row>
    <row r="140">
      <c r="A140" s="9"/>
      <c r="B140" s="56" t="s">
        <v>130</v>
      </c>
      <c r="C140" s="1"/>
      <c r="D140" s="1"/>
      <c r="E140" s="57" t="s">
        <v>837</v>
      </c>
      <c r="F140" s="1"/>
      <c r="G140" s="1"/>
      <c r="H140" s="48"/>
      <c r="I140" s="1"/>
      <c r="J140" s="48"/>
      <c r="K140" s="1"/>
      <c r="L140" s="1"/>
      <c r="M140" s="12"/>
      <c r="N140" s="2"/>
      <c r="O140" s="2"/>
      <c r="P140" s="2"/>
      <c r="Q140" s="2"/>
    </row>
    <row r="141" thickBot="1">
      <c r="A141" s="9"/>
      <c r="B141" s="58" t="s">
        <v>132</v>
      </c>
      <c r="C141" s="29"/>
      <c r="D141" s="29"/>
      <c r="E141" s="59" t="s">
        <v>838</v>
      </c>
      <c r="F141" s="29"/>
      <c r="G141" s="29"/>
      <c r="H141" s="60"/>
      <c r="I141" s="29"/>
      <c r="J141" s="60"/>
      <c r="K141" s="29"/>
      <c r="L141" s="29"/>
      <c r="M141" s="12"/>
      <c r="N141" s="2"/>
      <c r="O141" s="2"/>
      <c r="P141" s="2"/>
      <c r="Q141" s="2"/>
    </row>
    <row r="142" thickTop="1">
      <c r="A142" s="9"/>
      <c r="B142" s="49">
        <v>34</v>
      </c>
      <c r="C142" s="50" t="s">
        <v>839</v>
      </c>
      <c r="D142" s="50" t="s">
        <v>7</v>
      </c>
      <c r="E142" s="50" t="s">
        <v>768</v>
      </c>
      <c r="F142" s="50" t="s">
        <v>7</v>
      </c>
      <c r="G142" s="51" t="s">
        <v>162</v>
      </c>
      <c r="H142" s="61">
        <v>0.5</v>
      </c>
      <c r="I142" s="35">
        <f>ROUND(0,2)</f>
        <v>0</v>
      </c>
      <c r="J142" s="62">
        <f>ROUND(I142*H142,2)</f>
        <v>0</v>
      </c>
      <c r="K142" s="63">
        <v>0.20999999999999999</v>
      </c>
      <c r="L142" s="64">
        <f>IF(ISNUMBER(K142),ROUND(J142*(K142+1),2),0)</f>
        <v>0</v>
      </c>
      <c r="M142" s="12"/>
      <c r="N142" s="2"/>
      <c r="O142" s="2"/>
      <c r="P142" s="2"/>
      <c r="Q142" s="41">
        <f>IF(ISNUMBER(K142),IF(H142&gt;0,IF(I142&gt;0,J142,0),0),0)</f>
        <v>0</v>
      </c>
      <c r="R142" s="33">
        <f>IF(ISNUMBER(K142)=FALSE,J142,0)</f>
        <v>0</v>
      </c>
    </row>
    <row r="143">
      <c r="A143" s="9"/>
      <c r="B143" s="56" t="s">
        <v>130</v>
      </c>
      <c r="C143" s="1"/>
      <c r="D143" s="1"/>
      <c r="E143" s="57" t="s">
        <v>840</v>
      </c>
      <c r="F143" s="1"/>
      <c r="G143" s="1"/>
      <c r="H143" s="48"/>
      <c r="I143" s="1"/>
      <c r="J143" s="48"/>
      <c r="K143" s="1"/>
      <c r="L143" s="1"/>
      <c r="M143" s="12"/>
      <c r="N143" s="2"/>
      <c r="O143" s="2"/>
      <c r="P143" s="2"/>
      <c r="Q143" s="2"/>
    </row>
    <row r="144" thickBot="1">
      <c r="A144" s="9"/>
      <c r="B144" s="58" t="s">
        <v>132</v>
      </c>
      <c r="C144" s="29"/>
      <c r="D144" s="29"/>
      <c r="E144" s="59" t="s">
        <v>841</v>
      </c>
      <c r="F144" s="29"/>
      <c r="G144" s="29"/>
      <c r="H144" s="60"/>
      <c r="I144" s="29"/>
      <c r="J144" s="60"/>
      <c r="K144" s="29"/>
      <c r="L144" s="29"/>
      <c r="M144" s="12"/>
      <c r="N144" s="2"/>
      <c r="O144" s="2"/>
      <c r="P144" s="2"/>
      <c r="Q144" s="2"/>
    </row>
    <row r="145" thickTop="1">
      <c r="A145" s="9"/>
      <c r="B145" s="49">
        <v>35</v>
      </c>
      <c r="C145" s="50" t="s">
        <v>842</v>
      </c>
      <c r="D145" s="50" t="s">
        <v>7</v>
      </c>
      <c r="E145" s="50" t="s">
        <v>843</v>
      </c>
      <c r="F145" s="50" t="s">
        <v>7</v>
      </c>
      <c r="G145" s="51" t="s">
        <v>162</v>
      </c>
      <c r="H145" s="61">
        <v>0.5</v>
      </c>
      <c r="I145" s="35">
        <f>ROUND(0,2)</f>
        <v>0</v>
      </c>
      <c r="J145" s="62">
        <f>ROUND(I145*H145,2)</f>
        <v>0</v>
      </c>
      <c r="K145" s="63">
        <v>0.20999999999999999</v>
      </c>
      <c r="L145" s="64">
        <f>IF(ISNUMBER(K145),ROUND(J145*(K145+1),2),0)</f>
        <v>0</v>
      </c>
      <c r="M145" s="12"/>
      <c r="N145" s="2"/>
      <c r="O145" s="2"/>
      <c r="P145" s="2"/>
      <c r="Q145" s="41">
        <f>IF(ISNUMBER(K145),IF(H145&gt;0,IF(I145&gt;0,J145,0),0),0)</f>
        <v>0</v>
      </c>
      <c r="R145" s="33">
        <f>IF(ISNUMBER(K145)=FALSE,J145,0)</f>
        <v>0</v>
      </c>
    </row>
    <row r="146">
      <c r="A146" s="9"/>
      <c r="B146" s="56" t="s">
        <v>130</v>
      </c>
      <c r="C146" s="1"/>
      <c r="D146" s="1"/>
      <c r="E146" s="57" t="s">
        <v>844</v>
      </c>
      <c r="F146" s="1"/>
      <c r="G146" s="1"/>
      <c r="H146" s="48"/>
      <c r="I146" s="1"/>
      <c r="J146" s="48"/>
      <c r="K146" s="1"/>
      <c r="L146" s="1"/>
      <c r="M146" s="12"/>
      <c r="N146" s="2"/>
      <c r="O146" s="2"/>
      <c r="P146" s="2"/>
      <c r="Q146" s="2"/>
    </row>
    <row r="147" thickBot="1">
      <c r="A147" s="9"/>
      <c r="B147" s="58" t="s">
        <v>132</v>
      </c>
      <c r="C147" s="29"/>
      <c r="D147" s="29"/>
      <c r="E147" s="59" t="s">
        <v>845</v>
      </c>
      <c r="F147" s="29"/>
      <c r="G147" s="29"/>
      <c r="H147" s="60"/>
      <c r="I147" s="29"/>
      <c r="J147" s="60"/>
      <c r="K147" s="29"/>
      <c r="L147" s="29"/>
      <c r="M147" s="12"/>
      <c r="N147" s="2"/>
      <c r="O147" s="2"/>
      <c r="P147" s="2"/>
      <c r="Q147" s="2"/>
    </row>
    <row r="148" thickTop="1">
      <c r="A148" s="9"/>
      <c r="B148" s="49">
        <v>36</v>
      </c>
      <c r="C148" s="50" t="s">
        <v>846</v>
      </c>
      <c r="D148" s="50" t="s">
        <v>7</v>
      </c>
      <c r="E148" s="50" t="s">
        <v>847</v>
      </c>
      <c r="F148" s="50" t="s">
        <v>7</v>
      </c>
      <c r="G148" s="51" t="s">
        <v>162</v>
      </c>
      <c r="H148" s="61">
        <v>1</v>
      </c>
      <c r="I148" s="35">
        <f>ROUND(0,2)</f>
        <v>0</v>
      </c>
      <c r="J148" s="62">
        <f>ROUND(I148*H148,2)</f>
        <v>0</v>
      </c>
      <c r="K148" s="63">
        <v>0.20999999999999999</v>
      </c>
      <c r="L148" s="64">
        <f>IF(ISNUMBER(K148),ROUND(J148*(K148+1),2),0)</f>
        <v>0</v>
      </c>
      <c r="M148" s="12"/>
      <c r="N148" s="2"/>
      <c r="O148" s="2"/>
      <c r="P148" s="2"/>
      <c r="Q148" s="41">
        <f>IF(ISNUMBER(K148),IF(H148&gt;0,IF(I148&gt;0,J148,0),0),0)</f>
        <v>0</v>
      </c>
      <c r="R148" s="33">
        <f>IF(ISNUMBER(K148)=FALSE,J148,0)</f>
        <v>0</v>
      </c>
    </row>
    <row r="149">
      <c r="A149" s="9"/>
      <c r="B149" s="56" t="s">
        <v>130</v>
      </c>
      <c r="C149" s="1"/>
      <c r="D149" s="1"/>
      <c r="E149" s="57" t="s">
        <v>7</v>
      </c>
      <c r="F149" s="1"/>
      <c r="G149" s="1"/>
      <c r="H149" s="48"/>
      <c r="I149" s="1"/>
      <c r="J149" s="48"/>
      <c r="K149" s="1"/>
      <c r="L149" s="1"/>
      <c r="M149" s="12"/>
      <c r="N149" s="2"/>
      <c r="O149" s="2"/>
      <c r="P149" s="2"/>
      <c r="Q149" s="2"/>
    </row>
    <row r="150" thickBot="1">
      <c r="A150" s="9"/>
      <c r="B150" s="58" t="s">
        <v>132</v>
      </c>
      <c r="C150" s="29"/>
      <c r="D150" s="29"/>
      <c r="E150" s="59" t="s">
        <v>835</v>
      </c>
      <c r="F150" s="29"/>
      <c r="G150" s="29"/>
      <c r="H150" s="60"/>
      <c r="I150" s="29"/>
      <c r="J150" s="60"/>
      <c r="K150" s="29"/>
      <c r="L150" s="29"/>
      <c r="M150" s="12"/>
      <c r="N150" s="2"/>
      <c r="O150" s="2"/>
      <c r="P150" s="2"/>
      <c r="Q150" s="2"/>
    </row>
    <row r="151" thickTop="1">
      <c r="A151" s="9"/>
      <c r="B151" s="49">
        <v>37</v>
      </c>
      <c r="C151" s="50" t="s">
        <v>773</v>
      </c>
      <c r="D151" s="50" t="s">
        <v>179</v>
      </c>
      <c r="E151" s="50" t="s">
        <v>774</v>
      </c>
      <c r="F151" s="50" t="s">
        <v>7</v>
      </c>
      <c r="G151" s="51" t="s">
        <v>162</v>
      </c>
      <c r="H151" s="61">
        <v>2.5</v>
      </c>
      <c r="I151" s="35">
        <f>ROUND(0,2)</f>
        <v>0</v>
      </c>
      <c r="J151" s="62">
        <f>ROUND(I151*H151,2)</f>
        <v>0</v>
      </c>
      <c r="K151" s="63">
        <v>0.20999999999999999</v>
      </c>
      <c r="L151" s="64">
        <f>IF(ISNUMBER(K151),ROUND(J151*(K151+1),2),0)</f>
        <v>0</v>
      </c>
      <c r="M151" s="12"/>
      <c r="N151" s="2"/>
      <c r="O151" s="2"/>
      <c r="P151" s="2"/>
      <c r="Q151" s="41">
        <f>IF(ISNUMBER(K151),IF(H151&gt;0,IF(I151&gt;0,J151,0),0),0)</f>
        <v>0</v>
      </c>
      <c r="R151" s="33">
        <f>IF(ISNUMBER(K151)=FALSE,J151,0)</f>
        <v>0</v>
      </c>
    </row>
    <row r="152">
      <c r="A152" s="9"/>
      <c r="B152" s="56" t="s">
        <v>130</v>
      </c>
      <c r="C152" s="1"/>
      <c r="D152" s="1"/>
      <c r="E152" s="57" t="s">
        <v>775</v>
      </c>
      <c r="F152" s="1"/>
      <c r="G152" s="1"/>
      <c r="H152" s="48"/>
      <c r="I152" s="1"/>
      <c r="J152" s="48"/>
      <c r="K152" s="1"/>
      <c r="L152" s="1"/>
      <c r="M152" s="12"/>
      <c r="N152" s="2"/>
      <c r="O152" s="2"/>
      <c r="P152" s="2"/>
      <c r="Q152" s="2"/>
    </row>
    <row r="153" thickBot="1">
      <c r="A153" s="9"/>
      <c r="B153" s="58" t="s">
        <v>132</v>
      </c>
      <c r="C153" s="29"/>
      <c r="D153" s="29"/>
      <c r="E153" s="59" t="s">
        <v>848</v>
      </c>
      <c r="F153" s="29"/>
      <c r="G153" s="29"/>
      <c r="H153" s="60"/>
      <c r="I153" s="29"/>
      <c r="J153" s="60"/>
      <c r="K153" s="29"/>
      <c r="L153" s="29"/>
      <c r="M153" s="12"/>
      <c r="N153" s="2"/>
      <c r="O153" s="2"/>
      <c r="P153" s="2"/>
      <c r="Q153" s="2"/>
    </row>
    <row r="154" thickTop="1">
      <c r="A154" s="9"/>
      <c r="B154" s="49">
        <v>38</v>
      </c>
      <c r="C154" s="50" t="s">
        <v>849</v>
      </c>
      <c r="D154" s="50" t="s">
        <v>7</v>
      </c>
      <c r="E154" s="50" t="s">
        <v>850</v>
      </c>
      <c r="F154" s="50" t="s">
        <v>7</v>
      </c>
      <c r="G154" s="51" t="s">
        <v>162</v>
      </c>
      <c r="H154" s="61">
        <v>0.5</v>
      </c>
      <c r="I154" s="35">
        <f>ROUND(0,2)</f>
        <v>0</v>
      </c>
      <c r="J154" s="62">
        <f>ROUND(I154*H154,2)</f>
        <v>0</v>
      </c>
      <c r="K154" s="63">
        <v>0.20999999999999999</v>
      </c>
      <c r="L154" s="64">
        <f>IF(ISNUMBER(K154),ROUND(J154*(K154+1),2),0)</f>
        <v>0</v>
      </c>
      <c r="M154" s="12"/>
      <c r="N154" s="2"/>
      <c r="O154" s="2"/>
      <c r="P154" s="2"/>
      <c r="Q154" s="41">
        <f>IF(ISNUMBER(K154),IF(H154&gt;0,IF(I154&gt;0,J154,0),0),0)</f>
        <v>0</v>
      </c>
      <c r="R154" s="33">
        <f>IF(ISNUMBER(K154)=FALSE,J154,0)</f>
        <v>0</v>
      </c>
    </row>
    <row r="155">
      <c r="A155" s="9"/>
      <c r="B155" s="56" t="s">
        <v>130</v>
      </c>
      <c r="C155" s="1"/>
      <c r="D155" s="1"/>
      <c r="E155" s="57" t="s">
        <v>7</v>
      </c>
      <c r="F155" s="1"/>
      <c r="G155" s="1"/>
      <c r="H155" s="48"/>
      <c r="I155" s="1"/>
      <c r="J155" s="48"/>
      <c r="K155" s="1"/>
      <c r="L155" s="1"/>
      <c r="M155" s="12"/>
      <c r="N155" s="2"/>
      <c r="O155" s="2"/>
      <c r="P155" s="2"/>
      <c r="Q155" s="2"/>
    </row>
    <row r="156" thickBot="1">
      <c r="A156" s="9"/>
      <c r="B156" s="58" t="s">
        <v>132</v>
      </c>
      <c r="C156" s="29"/>
      <c r="D156" s="29"/>
      <c r="E156" s="59" t="s">
        <v>838</v>
      </c>
      <c r="F156" s="29"/>
      <c r="G156" s="29"/>
      <c r="H156" s="60"/>
      <c r="I156" s="29"/>
      <c r="J156" s="60"/>
      <c r="K156" s="29"/>
      <c r="L156" s="29"/>
      <c r="M156" s="12"/>
      <c r="N156" s="2"/>
      <c r="O156" s="2"/>
      <c r="P156" s="2"/>
      <c r="Q156" s="2"/>
    </row>
    <row r="157" thickTop="1">
      <c r="A157" s="9"/>
      <c r="B157" s="49">
        <v>39</v>
      </c>
      <c r="C157" s="50" t="s">
        <v>638</v>
      </c>
      <c r="D157" s="50" t="s">
        <v>7</v>
      </c>
      <c r="E157" s="50" t="s">
        <v>639</v>
      </c>
      <c r="F157" s="50" t="s">
        <v>7</v>
      </c>
      <c r="G157" s="51" t="s">
        <v>227</v>
      </c>
      <c r="H157" s="61">
        <v>49.399999999999999</v>
      </c>
      <c r="I157" s="35">
        <f>ROUND(0,2)</f>
        <v>0</v>
      </c>
      <c r="J157" s="62">
        <f>ROUND(I157*H157,2)</f>
        <v>0</v>
      </c>
      <c r="K157" s="63">
        <v>0.20999999999999999</v>
      </c>
      <c r="L157" s="64">
        <f>IF(ISNUMBER(K157),ROUND(J157*(K157+1),2),0)</f>
        <v>0</v>
      </c>
      <c r="M157" s="12"/>
      <c r="N157" s="2"/>
      <c r="O157" s="2"/>
      <c r="P157" s="2"/>
      <c r="Q157" s="41">
        <f>IF(ISNUMBER(K157),IF(H157&gt;0,IF(I157&gt;0,J157,0),0),0)</f>
        <v>0</v>
      </c>
      <c r="R157" s="33">
        <f>IF(ISNUMBER(K157)=FALSE,J157,0)</f>
        <v>0</v>
      </c>
    </row>
    <row r="158">
      <c r="A158" s="9"/>
      <c r="B158" s="56" t="s">
        <v>130</v>
      </c>
      <c r="C158" s="1"/>
      <c r="D158" s="1"/>
      <c r="E158" s="57" t="s">
        <v>7</v>
      </c>
      <c r="F158" s="1"/>
      <c r="G158" s="1"/>
      <c r="H158" s="48"/>
      <c r="I158" s="1"/>
      <c r="J158" s="48"/>
      <c r="K158" s="1"/>
      <c r="L158" s="1"/>
      <c r="M158" s="12"/>
      <c r="N158" s="2"/>
      <c r="O158" s="2"/>
      <c r="P158" s="2"/>
      <c r="Q158" s="2"/>
    </row>
    <row r="159" thickBot="1">
      <c r="A159" s="9"/>
      <c r="B159" s="58" t="s">
        <v>132</v>
      </c>
      <c r="C159" s="29"/>
      <c r="D159" s="29"/>
      <c r="E159" s="59" t="s">
        <v>851</v>
      </c>
      <c r="F159" s="29"/>
      <c r="G159" s="29"/>
      <c r="H159" s="60"/>
      <c r="I159" s="29"/>
      <c r="J159" s="60"/>
      <c r="K159" s="29"/>
      <c r="L159" s="29"/>
      <c r="M159" s="12"/>
      <c r="N159" s="2"/>
      <c r="O159" s="2"/>
      <c r="P159" s="2"/>
      <c r="Q159" s="2"/>
    </row>
    <row r="160" thickTop="1">
      <c r="A160" s="9"/>
      <c r="B160" s="49">
        <v>40</v>
      </c>
      <c r="C160" s="50" t="s">
        <v>778</v>
      </c>
      <c r="D160" s="50" t="s">
        <v>7</v>
      </c>
      <c r="E160" s="50" t="s">
        <v>779</v>
      </c>
      <c r="F160" s="50" t="s">
        <v>7</v>
      </c>
      <c r="G160" s="51" t="s">
        <v>227</v>
      </c>
      <c r="H160" s="61">
        <v>228.59999999999999</v>
      </c>
      <c r="I160" s="35">
        <f>ROUND(0,2)</f>
        <v>0</v>
      </c>
      <c r="J160" s="62">
        <f>ROUND(I160*H160,2)</f>
        <v>0</v>
      </c>
      <c r="K160" s="63">
        <v>0.20999999999999999</v>
      </c>
      <c r="L160" s="64">
        <f>IF(ISNUMBER(K160),ROUND(J160*(K160+1),2),0)</f>
        <v>0</v>
      </c>
      <c r="M160" s="12"/>
      <c r="N160" s="2"/>
      <c r="O160" s="2"/>
      <c r="P160" s="2"/>
      <c r="Q160" s="41">
        <f>IF(ISNUMBER(K160),IF(H160&gt;0,IF(I160&gt;0,J160,0),0),0)</f>
        <v>0</v>
      </c>
      <c r="R160" s="33">
        <f>IF(ISNUMBER(K160)=FALSE,J160,0)</f>
        <v>0</v>
      </c>
    </row>
    <row r="161">
      <c r="A161" s="9"/>
      <c r="B161" s="56" t="s">
        <v>130</v>
      </c>
      <c r="C161" s="1"/>
      <c r="D161" s="1"/>
      <c r="E161" s="57" t="s">
        <v>7</v>
      </c>
      <c r="F161" s="1"/>
      <c r="G161" s="1"/>
      <c r="H161" s="48"/>
      <c r="I161" s="1"/>
      <c r="J161" s="48"/>
      <c r="K161" s="1"/>
      <c r="L161" s="1"/>
      <c r="M161" s="12"/>
      <c r="N161" s="2"/>
      <c r="O161" s="2"/>
      <c r="P161" s="2"/>
      <c r="Q161" s="2"/>
    </row>
    <row r="162" thickBot="1">
      <c r="A162" s="9"/>
      <c r="B162" s="58" t="s">
        <v>132</v>
      </c>
      <c r="C162" s="29"/>
      <c r="D162" s="29"/>
      <c r="E162" s="59" t="s">
        <v>852</v>
      </c>
      <c r="F162" s="29"/>
      <c r="G162" s="29"/>
      <c r="H162" s="60"/>
      <c r="I162" s="29"/>
      <c r="J162" s="60"/>
      <c r="K162" s="29"/>
      <c r="L162" s="29"/>
      <c r="M162" s="12"/>
      <c r="N162" s="2"/>
      <c r="O162" s="2"/>
      <c r="P162" s="2"/>
      <c r="Q162" s="2"/>
    </row>
    <row r="163" thickTop="1">
      <c r="A163" s="9"/>
      <c r="B163" s="49">
        <v>41</v>
      </c>
      <c r="C163" s="50" t="s">
        <v>641</v>
      </c>
      <c r="D163" s="50" t="s">
        <v>7</v>
      </c>
      <c r="E163" s="50" t="s">
        <v>642</v>
      </c>
      <c r="F163" s="50" t="s">
        <v>7</v>
      </c>
      <c r="G163" s="51" t="s">
        <v>227</v>
      </c>
      <c r="H163" s="61">
        <v>23.949999999999999</v>
      </c>
      <c r="I163" s="35">
        <f>ROUND(0,2)</f>
        <v>0</v>
      </c>
      <c r="J163" s="62">
        <f>ROUND(I163*H163,2)</f>
        <v>0</v>
      </c>
      <c r="K163" s="63">
        <v>0.20999999999999999</v>
      </c>
      <c r="L163" s="64">
        <f>IF(ISNUMBER(K163),ROUND(J163*(K163+1),2),0)</f>
        <v>0</v>
      </c>
      <c r="M163" s="12"/>
      <c r="N163" s="2"/>
      <c r="O163" s="2"/>
      <c r="P163" s="2"/>
      <c r="Q163" s="41">
        <f>IF(ISNUMBER(K163),IF(H163&gt;0,IF(I163&gt;0,J163,0),0),0)</f>
        <v>0</v>
      </c>
      <c r="R163" s="33">
        <f>IF(ISNUMBER(K163)=FALSE,J163,0)</f>
        <v>0</v>
      </c>
    </row>
    <row r="164">
      <c r="A164" s="9"/>
      <c r="B164" s="56" t="s">
        <v>130</v>
      </c>
      <c r="C164" s="1"/>
      <c r="D164" s="1"/>
      <c r="E164" s="57" t="s">
        <v>7</v>
      </c>
      <c r="F164" s="1"/>
      <c r="G164" s="1"/>
      <c r="H164" s="48"/>
      <c r="I164" s="1"/>
      <c r="J164" s="48"/>
      <c r="K164" s="1"/>
      <c r="L164" s="1"/>
      <c r="M164" s="12"/>
      <c r="N164" s="2"/>
      <c r="O164" s="2"/>
      <c r="P164" s="2"/>
      <c r="Q164" s="2"/>
    </row>
    <row r="165" thickBot="1">
      <c r="A165" s="9"/>
      <c r="B165" s="58" t="s">
        <v>132</v>
      </c>
      <c r="C165" s="29"/>
      <c r="D165" s="29"/>
      <c r="E165" s="59" t="s">
        <v>853</v>
      </c>
      <c r="F165" s="29"/>
      <c r="G165" s="29"/>
      <c r="H165" s="60"/>
      <c r="I165" s="29"/>
      <c r="J165" s="60"/>
      <c r="K165" s="29"/>
      <c r="L165" s="29"/>
      <c r="M165" s="12"/>
      <c r="N165" s="2"/>
      <c r="O165" s="2"/>
      <c r="P165" s="2"/>
      <c r="Q165" s="2"/>
    </row>
    <row r="166" thickTop="1">
      <c r="A166" s="9"/>
      <c r="B166" s="49">
        <v>42</v>
      </c>
      <c r="C166" s="50" t="s">
        <v>644</v>
      </c>
      <c r="D166" s="50" t="s">
        <v>7</v>
      </c>
      <c r="E166" s="50" t="s">
        <v>645</v>
      </c>
      <c r="F166" s="50" t="s">
        <v>7</v>
      </c>
      <c r="G166" s="51" t="s">
        <v>227</v>
      </c>
      <c r="H166" s="61">
        <v>301.94999999999999</v>
      </c>
      <c r="I166" s="35">
        <f>ROUND(0,2)</f>
        <v>0</v>
      </c>
      <c r="J166" s="62">
        <f>ROUND(I166*H166,2)</f>
        <v>0</v>
      </c>
      <c r="K166" s="63">
        <v>0.20999999999999999</v>
      </c>
      <c r="L166" s="64">
        <f>IF(ISNUMBER(K166),ROUND(J166*(K166+1),2),0)</f>
        <v>0</v>
      </c>
      <c r="M166" s="12"/>
      <c r="N166" s="2"/>
      <c r="O166" s="2"/>
      <c r="P166" s="2"/>
      <c r="Q166" s="41">
        <f>IF(ISNUMBER(K166),IF(H166&gt;0,IF(I166&gt;0,J166,0),0),0)</f>
        <v>0</v>
      </c>
      <c r="R166" s="33">
        <f>IF(ISNUMBER(K166)=FALSE,J166,0)</f>
        <v>0</v>
      </c>
    </row>
    <row r="167">
      <c r="A167" s="9"/>
      <c r="B167" s="56" t="s">
        <v>130</v>
      </c>
      <c r="C167" s="1"/>
      <c r="D167" s="1"/>
      <c r="E167" s="57" t="s">
        <v>7</v>
      </c>
      <c r="F167" s="1"/>
      <c r="G167" s="1"/>
      <c r="H167" s="48"/>
      <c r="I167" s="1"/>
      <c r="J167" s="48"/>
      <c r="K167" s="1"/>
      <c r="L167" s="1"/>
      <c r="M167" s="12"/>
      <c r="N167" s="2"/>
      <c r="O167" s="2"/>
      <c r="P167" s="2"/>
      <c r="Q167" s="2"/>
    </row>
    <row r="168" thickBot="1">
      <c r="A168" s="9"/>
      <c r="B168" s="58" t="s">
        <v>132</v>
      </c>
      <c r="C168" s="29"/>
      <c r="D168" s="29"/>
      <c r="E168" s="59" t="s">
        <v>854</v>
      </c>
      <c r="F168" s="29"/>
      <c r="G168" s="29"/>
      <c r="H168" s="60"/>
      <c r="I168" s="29"/>
      <c r="J168" s="60"/>
      <c r="K168" s="29"/>
      <c r="L168" s="29"/>
      <c r="M168" s="12"/>
      <c r="N168" s="2"/>
      <c r="O168" s="2"/>
      <c r="P168" s="2"/>
      <c r="Q168" s="2"/>
    </row>
    <row r="169" thickTop="1" thickBot="1" ht="25" customHeight="1">
      <c r="A169" s="9"/>
      <c r="B169" s="1"/>
      <c r="C169" s="65">
        <v>8</v>
      </c>
      <c r="D169" s="1"/>
      <c r="E169" s="66" t="s">
        <v>168</v>
      </c>
      <c r="F169" s="1"/>
      <c r="G169" s="67" t="s">
        <v>152</v>
      </c>
      <c r="H169" s="68">
        <f>J115+J118+J121+J124+J127+J130+J133+J136+J139+J142+J145+J148+J151+J154+J157+J160+J163+J166</f>
        <v>0</v>
      </c>
      <c r="I169" s="67" t="s">
        <v>153</v>
      </c>
      <c r="J169" s="69">
        <f>(L169-H169)</f>
        <v>0</v>
      </c>
      <c r="K169" s="67" t="s">
        <v>154</v>
      </c>
      <c r="L169" s="70">
        <f>L115+L118+L121+L124+L127+L130+L133+L136+L139+L142+L145+L148+L151+L154+L157+L160+L163+L166</f>
        <v>0</v>
      </c>
      <c r="M169" s="12"/>
      <c r="N169" s="2"/>
      <c r="O169" s="2"/>
      <c r="P169" s="2"/>
      <c r="Q169" s="41">
        <f>0+Q115+Q118+Q121+Q124+Q127+Q130+Q133+Q136+Q139+Q142+Q145+Q148+Q151+Q154+Q157+Q160+Q163+Q166</f>
        <v>0</v>
      </c>
      <c r="R169" s="33">
        <f>0+R115+R118+R121+R124+R127+R130+R133+R136+R139+R142+R145+R148+R151+R154+R157+R160+R163+R166</f>
        <v>0</v>
      </c>
      <c r="S169" s="71">
        <f>Q169*(1+J169)+R169</f>
        <v>0</v>
      </c>
    </row>
    <row r="170" thickTop="1" thickBot="1" ht="25" customHeight="1">
      <c r="A170" s="9"/>
      <c r="B170" s="72"/>
      <c r="C170" s="72"/>
      <c r="D170" s="72"/>
      <c r="E170" s="73"/>
      <c r="F170" s="72"/>
      <c r="G170" s="74" t="s">
        <v>155</v>
      </c>
      <c r="H170" s="75">
        <f>J115+J118+J121+J124+J127+J130+J133+J136+J139+J142+J145+J148+J151+J154+J157+J160+J163+J166</f>
        <v>0</v>
      </c>
      <c r="I170" s="74" t="s">
        <v>156</v>
      </c>
      <c r="J170" s="76">
        <f>0+J169</f>
        <v>0</v>
      </c>
      <c r="K170" s="74" t="s">
        <v>157</v>
      </c>
      <c r="L170" s="77">
        <f>L115+L118+L121+L124+L127+L130+L133+L136+L139+L142+L145+L148+L151+L154+L157+L160+L163+L166</f>
        <v>0</v>
      </c>
      <c r="M170" s="12"/>
      <c r="N170" s="2"/>
      <c r="O170" s="2"/>
      <c r="P170" s="2"/>
      <c r="Q170" s="2"/>
    </row>
    <row r="171" ht="40" customHeight="1">
      <c r="A171" s="9"/>
      <c r="B171" s="82" t="s">
        <v>346</v>
      </c>
      <c r="C171" s="1"/>
      <c r="D171" s="1"/>
      <c r="E171" s="1"/>
      <c r="F171" s="1"/>
      <c r="G171" s="1"/>
      <c r="H171" s="48"/>
      <c r="I171" s="1"/>
      <c r="J171" s="48"/>
      <c r="K171" s="1"/>
      <c r="L171" s="1"/>
      <c r="M171" s="12"/>
      <c r="N171" s="2"/>
      <c r="O171" s="2"/>
      <c r="P171" s="2"/>
      <c r="Q171" s="2"/>
    </row>
    <row r="172">
      <c r="A172" s="9"/>
      <c r="B172" s="49">
        <v>43</v>
      </c>
      <c r="C172" s="50" t="s">
        <v>855</v>
      </c>
      <c r="D172" s="50" t="s">
        <v>7</v>
      </c>
      <c r="E172" s="50" t="s">
        <v>856</v>
      </c>
      <c r="F172" s="50" t="s">
        <v>7</v>
      </c>
      <c r="G172" s="51" t="s">
        <v>162</v>
      </c>
      <c r="H172" s="52">
        <v>6.5</v>
      </c>
      <c r="I172" s="24">
        <f>ROUND(0,2)</f>
        <v>0</v>
      </c>
      <c r="J172" s="53">
        <f>ROUND(I172*H172,2)</f>
        <v>0</v>
      </c>
      <c r="K172" s="54">
        <v>0.20999999999999999</v>
      </c>
      <c r="L172" s="55">
        <f>IF(ISNUMBER(K172),ROUND(J172*(K172+1),2),0)</f>
        <v>0</v>
      </c>
      <c r="M172" s="12"/>
      <c r="N172" s="2"/>
      <c r="O172" s="2"/>
      <c r="P172" s="2"/>
      <c r="Q172" s="41">
        <f>IF(ISNUMBER(K172),IF(H172&gt;0,IF(I172&gt;0,J172,0),0),0)</f>
        <v>0</v>
      </c>
      <c r="R172" s="33">
        <f>IF(ISNUMBER(K172)=FALSE,J172,0)</f>
        <v>0</v>
      </c>
    </row>
    <row r="173">
      <c r="A173" s="9"/>
      <c r="B173" s="56" t="s">
        <v>130</v>
      </c>
      <c r="C173" s="1"/>
      <c r="D173" s="1"/>
      <c r="E173" s="57" t="s">
        <v>7</v>
      </c>
      <c r="F173" s="1"/>
      <c r="G173" s="1"/>
      <c r="H173" s="48"/>
      <c r="I173" s="1"/>
      <c r="J173" s="48"/>
      <c r="K173" s="1"/>
      <c r="L173" s="1"/>
      <c r="M173" s="12"/>
      <c r="N173" s="2"/>
      <c r="O173" s="2"/>
      <c r="P173" s="2"/>
      <c r="Q173" s="2"/>
    </row>
    <row r="174" thickBot="1">
      <c r="A174" s="9"/>
      <c r="B174" s="58" t="s">
        <v>132</v>
      </c>
      <c r="C174" s="29"/>
      <c r="D174" s="29"/>
      <c r="E174" s="59" t="s">
        <v>857</v>
      </c>
      <c r="F174" s="29"/>
      <c r="G174" s="29"/>
      <c r="H174" s="60"/>
      <c r="I174" s="29"/>
      <c r="J174" s="60"/>
      <c r="K174" s="29"/>
      <c r="L174" s="29"/>
      <c r="M174" s="12"/>
      <c r="N174" s="2"/>
      <c r="O174" s="2"/>
      <c r="P174" s="2"/>
      <c r="Q174" s="2"/>
    </row>
    <row r="175" thickTop="1">
      <c r="A175" s="9"/>
      <c r="B175" s="49">
        <v>44</v>
      </c>
      <c r="C175" s="50" t="s">
        <v>858</v>
      </c>
      <c r="D175" s="50" t="s">
        <v>7</v>
      </c>
      <c r="E175" s="50" t="s">
        <v>859</v>
      </c>
      <c r="F175" s="50" t="s">
        <v>7</v>
      </c>
      <c r="G175" s="51" t="s">
        <v>227</v>
      </c>
      <c r="H175" s="61">
        <v>200</v>
      </c>
      <c r="I175" s="35">
        <f>ROUND(0,2)</f>
        <v>0</v>
      </c>
      <c r="J175" s="62">
        <f>ROUND(I175*H175,2)</f>
        <v>0</v>
      </c>
      <c r="K175" s="63">
        <v>0.20999999999999999</v>
      </c>
      <c r="L175" s="64">
        <f>IF(ISNUMBER(K175),ROUND(J175*(K175+1),2),0)</f>
        <v>0</v>
      </c>
      <c r="M175" s="12"/>
      <c r="N175" s="2"/>
      <c r="O175" s="2"/>
      <c r="P175" s="2"/>
      <c r="Q175" s="41">
        <f>IF(ISNUMBER(K175),IF(H175&gt;0,IF(I175&gt;0,J175,0),0),0)</f>
        <v>0</v>
      </c>
      <c r="R175" s="33">
        <f>IF(ISNUMBER(K175)=FALSE,J175,0)</f>
        <v>0</v>
      </c>
    </row>
    <row r="176">
      <c r="A176" s="9"/>
      <c r="B176" s="56" t="s">
        <v>130</v>
      </c>
      <c r="C176" s="1"/>
      <c r="D176" s="1"/>
      <c r="E176" s="57" t="s">
        <v>7</v>
      </c>
      <c r="F176" s="1"/>
      <c r="G176" s="1"/>
      <c r="H176" s="48"/>
      <c r="I176" s="1"/>
      <c r="J176" s="48"/>
      <c r="K176" s="1"/>
      <c r="L176" s="1"/>
      <c r="M176" s="12"/>
      <c r="N176" s="2"/>
      <c r="O176" s="2"/>
      <c r="P176" s="2"/>
      <c r="Q176" s="2"/>
    </row>
    <row r="177" thickBot="1">
      <c r="A177" s="9"/>
      <c r="B177" s="58" t="s">
        <v>132</v>
      </c>
      <c r="C177" s="29"/>
      <c r="D177" s="29"/>
      <c r="E177" s="59" t="s">
        <v>860</v>
      </c>
      <c r="F177" s="29"/>
      <c r="G177" s="29"/>
      <c r="H177" s="60"/>
      <c r="I177" s="29"/>
      <c r="J177" s="60"/>
      <c r="K177" s="29"/>
      <c r="L177" s="29"/>
      <c r="M177" s="12"/>
      <c r="N177" s="2"/>
      <c r="O177" s="2"/>
      <c r="P177" s="2"/>
      <c r="Q177" s="2"/>
    </row>
    <row r="178" thickTop="1" thickBot="1" ht="25" customHeight="1">
      <c r="A178" s="9"/>
      <c r="B178" s="1"/>
      <c r="C178" s="65">
        <v>9</v>
      </c>
      <c r="D178" s="1"/>
      <c r="E178" s="66" t="s">
        <v>169</v>
      </c>
      <c r="F178" s="1"/>
      <c r="G178" s="67" t="s">
        <v>152</v>
      </c>
      <c r="H178" s="68">
        <f>J172+J175</f>
        <v>0</v>
      </c>
      <c r="I178" s="67" t="s">
        <v>153</v>
      </c>
      <c r="J178" s="69">
        <f>(L178-H178)</f>
        <v>0</v>
      </c>
      <c r="K178" s="67" t="s">
        <v>154</v>
      </c>
      <c r="L178" s="70">
        <f>L172+L175</f>
        <v>0</v>
      </c>
      <c r="M178" s="12"/>
      <c r="N178" s="2"/>
      <c r="O178" s="2"/>
      <c r="P178" s="2"/>
      <c r="Q178" s="41">
        <f>0+Q172+Q175</f>
        <v>0</v>
      </c>
      <c r="R178" s="33">
        <f>0+R172+R175</f>
        <v>0</v>
      </c>
      <c r="S178" s="71">
        <f>Q178*(1+J178)+R178</f>
        <v>0</v>
      </c>
    </row>
    <row r="179" thickTop="1" thickBot="1" ht="25" customHeight="1">
      <c r="A179" s="9"/>
      <c r="B179" s="72"/>
      <c r="C179" s="72"/>
      <c r="D179" s="72"/>
      <c r="E179" s="73"/>
      <c r="F179" s="72"/>
      <c r="G179" s="74" t="s">
        <v>155</v>
      </c>
      <c r="H179" s="75">
        <f>J172+J175</f>
        <v>0</v>
      </c>
      <c r="I179" s="74" t="s">
        <v>156</v>
      </c>
      <c r="J179" s="76">
        <f>0+J178</f>
        <v>0</v>
      </c>
      <c r="K179" s="74" t="s">
        <v>157</v>
      </c>
      <c r="L179" s="77">
        <f>L172+L175</f>
        <v>0</v>
      </c>
      <c r="M179" s="12"/>
      <c r="N179" s="2"/>
      <c r="O179" s="2"/>
      <c r="P179" s="2"/>
      <c r="Q179" s="2"/>
    </row>
    <row r="180">
      <c r="A180" s="13"/>
      <c r="B180" s="4"/>
      <c r="C180" s="4"/>
      <c r="D180" s="4"/>
      <c r="E180" s="4"/>
      <c r="F180" s="4"/>
      <c r="G180" s="4"/>
      <c r="H180" s="78"/>
      <c r="I180" s="4"/>
      <c r="J180" s="78"/>
      <c r="K180" s="4"/>
      <c r="L180" s="4"/>
      <c r="M180" s="14"/>
      <c r="N180" s="2"/>
      <c r="O180" s="2"/>
      <c r="P180" s="2"/>
      <c r="Q180" s="2"/>
    </row>
    <row r="18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2"/>
      <c r="O181" s="2"/>
      <c r="P181" s="2"/>
      <c r="Q181" s="2"/>
    </row>
  </sheetData>
  <mergeCells count="113">
    <mergeCell ref="B41:D41"/>
    <mergeCell ref="B42:D42"/>
    <mergeCell ref="B45:L45"/>
    <mergeCell ref="B47:D47"/>
    <mergeCell ref="B48:D48"/>
    <mergeCell ref="B50:D50"/>
    <mergeCell ref="B51:D51"/>
    <mergeCell ref="B53:D53"/>
    <mergeCell ref="B54:D54"/>
    <mergeCell ref="B56:D56"/>
    <mergeCell ref="B57:D57"/>
    <mergeCell ref="B59:D59"/>
    <mergeCell ref="B60:D60"/>
    <mergeCell ref="B62:D62"/>
    <mergeCell ref="B63:D63"/>
    <mergeCell ref="B65:D65"/>
    <mergeCell ref="B66:D66"/>
    <mergeCell ref="B68:D68"/>
    <mergeCell ref="B69:D69"/>
    <mergeCell ref="B71:D71"/>
    <mergeCell ref="B72:D7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5:D35"/>
    <mergeCell ref="B36:D36"/>
    <mergeCell ref="B38:D38"/>
    <mergeCell ref="B39:D39"/>
    <mergeCell ref="B21:D21"/>
    <mergeCell ref="B22:D22"/>
    <mergeCell ref="B23:D23"/>
    <mergeCell ref="B24:D24"/>
    <mergeCell ref="B25:D25"/>
    <mergeCell ref="B74:D74"/>
    <mergeCell ref="B75:D75"/>
    <mergeCell ref="B77:D77"/>
    <mergeCell ref="B78:D78"/>
    <mergeCell ref="B80:D80"/>
    <mergeCell ref="B81:D81"/>
    <mergeCell ref="B83:D83"/>
    <mergeCell ref="B84:D84"/>
    <mergeCell ref="B86:D86"/>
    <mergeCell ref="B87:D87"/>
    <mergeCell ref="B89:D89"/>
    <mergeCell ref="B90:D90"/>
    <mergeCell ref="B92:D92"/>
    <mergeCell ref="B93:D93"/>
    <mergeCell ref="B96:L96"/>
    <mergeCell ref="B98:D98"/>
    <mergeCell ref="B99:D99"/>
    <mergeCell ref="B102:L102"/>
    <mergeCell ref="B104:D104"/>
    <mergeCell ref="B105:D105"/>
    <mergeCell ref="B107:D107"/>
    <mergeCell ref="B108:D108"/>
    <mergeCell ref="B110:D110"/>
    <mergeCell ref="B111:D111"/>
    <mergeCell ref="B116:D116"/>
    <mergeCell ref="B117:D117"/>
    <mergeCell ref="B119:D119"/>
    <mergeCell ref="B120:D120"/>
    <mergeCell ref="B122:D122"/>
    <mergeCell ref="B123:D123"/>
    <mergeCell ref="B125:D125"/>
    <mergeCell ref="B126:D126"/>
    <mergeCell ref="B128:D128"/>
    <mergeCell ref="B129:D129"/>
    <mergeCell ref="B131:D131"/>
    <mergeCell ref="B132:D132"/>
    <mergeCell ref="B134:D134"/>
    <mergeCell ref="B135:D135"/>
    <mergeCell ref="B137:D137"/>
    <mergeCell ref="B138:D138"/>
    <mergeCell ref="B140:D140"/>
    <mergeCell ref="B141:D141"/>
    <mergeCell ref="B143:D143"/>
    <mergeCell ref="B144:D144"/>
    <mergeCell ref="B146:D146"/>
    <mergeCell ref="B147:D147"/>
    <mergeCell ref="B149:D149"/>
    <mergeCell ref="B150:D150"/>
    <mergeCell ref="B152:D152"/>
    <mergeCell ref="B153:D153"/>
    <mergeCell ref="B155:D155"/>
    <mergeCell ref="B156:D156"/>
    <mergeCell ref="B158:D158"/>
    <mergeCell ref="B159:D159"/>
    <mergeCell ref="B161:D161"/>
    <mergeCell ref="B162:D162"/>
    <mergeCell ref="B164:D164"/>
    <mergeCell ref="B165:D165"/>
    <mergeCell ref="B167:D167"/>
    <mergeCell ref="B168:D168"/>
    <mergeCell ref="B114:L114"/>
    <mergeCell ref="B173:D173"/>
    <mergeCell ref="B174:D174"/>
    <mergeCell ref="B176:D176"/>
    <mergeCell ref="B177:D177"/>
    <mergeCell ref="B171:L171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H39+H51+H57+H66+H72+H81+H87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1457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L39+L51+L57+L66+L72+L81+L87</f>
        <v>0</v>
      </c>
      <c r="K11" s="1"/>
      <c r="L11" s="1"/>
      <c r="M11" s="12"/>
      <c r="N11" s="2"/>
      <c r="O11" s="2"/>
      <c r="P11" s="2"/>
      <c r="Q11" s="41">
        <f>IF(SUM(K20:K26)&gt;0,ROUND(SUM(S20:S26)/SUM(K20:K26)-1,8),0)</f>
        <v>0</v>
      </c>
      <c r="R11" s="33">
        <f>AVERAGE(J38,J50,J56,J65,J71,J80,J86)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H39</f>
        <v>0</v>
      </c>
      <c r="L20" s="46">
        <f>L39</f>
        <v>0</v>
      </c>
      <c r="M20" s="12"/>
      <c r="N20" s="2"/>
      <c r="O20" s="2"/>
      <c r="P20" s="2"/>
      <c r="Q20" s="2"/>
      <c r="S20" s="33">
        <f>S38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H51</f>
        <v>0</v>
      </c>
      <c r="L21" s="46">
        <f>L51</f>
        <v>0</v>
      </c>
      <c r="M21" s="12"/>
      <c r="N21" s="2"/>
      <c r="O21" s="2"/>
      <c r="P21" s="2"/>
      <c r="Q21" s="2"/>
      <c r="S21" s="33">
        <f>S50</f>
        <v>0</v>
      </c>
    </row>
    <row r="22">
      <c r="A22" s="9"/>
      <c r="B22" s="44">
        <v>2</v>
      </c>
      <c r="C22" s="1"/>
      <c r="D22" s="1"/>
      <c r="E22" s="45" t="s">
        <v>166</v>
      </c>
      <c r="F22" s="1"/>
      <c r="G22" s="1"/>
      <c r="H22" s="1"/>
      <c r="I22" s="1"/>
      <c r="J22" s="1"/>
      <c r="K22" s="46">
        <f>H57</f>
        <v>0</v>
      </c>
      <c r="L22" s="46">
        <f>L57</f>
        <v>0</v>
      </c>
      <c r="M22" s="12"/>
      <c r="N22" s="2"/>
      <c r="O22" s="2"/>
      <c r="P22" s="2"/>
      <c r="Q22" s="2"/>
      <c r="S22" s="33">
        <f>S56</f>
        <v>0</v>
      </c>
    </row>
    <row r="23">
      <c r="A23" s="9"/>
      <c r="B23" s="44">
        <v>3</v>
      </c>
      <c r="C23" s="1"/>
      <c r="D23" s="1"/>
      <c r="E23" s="45" t="s">
        <v>687</v>
      </c>
      <c r="F23" s="1"/>
      <c r="G23" s="1"/>
      <c r="H23" s="1"/>
      <c r="I23" s="1"/>
      <c r="J23" s="1"/>
      <c r="K23" s="46">
        <f>H66</f>
        <v>0</v>
      </c>
      <c r="L23" s="46">
        <f>L66</f>
        <v>0</v>
      </c>
      <c r="M23" s="12"/>
      <c r="N23" s="2"/>
      <c r="O23" s="2"/>
      <c r="P23" s="2"/>
      <c r="Q23" s="2"/>
      <c r="S23" s="33">
        <f>S65</f>
        <v>0</v>
      </c>
    </row>
    <row r="24">
      <c r="A24" s="9"/>
      <c r="B24" s="44">
        <v>4</v>
      </c>
      <c r="C24" s="1"/>
      <c r="D24" s="1"/>
      <c r="E24" s="45" t="s">
        <v>602</v>
      </c>
      <c r="F24" s="1"/>
      <c r="G24" s="1"/>
      <c r="H24" s="1"/>
      <c r="I24" s="1"/>
      <c r="J24" s="1"/>
      <c r="K24" s="46">
        <f>H72</f>
        <v>0</v>
      </c>
      <c r="L24" s="46">
        <f>L72</f>
        <v>0</v>
      </c>
      <c r="M24" s="12"/>
      <c r="N24" s="2"/>
      <c r="O24" s="2"/>
      <c r="P24" s="2"/>
      <c r="Q24" s="2"/>
      <c r="S24" s="33">
        <f>S71</f>
        <v>0</v>
      </c>
    </row>
    <row r="25">
      <c r="A25" s="9"/>
      <c r="B25" s="44">
        <v>7</v>
      </c>
      <c r="C25" s="1"/>
      <c r="D25" s="1"/>
      <c r="E25" s="45" t="s">
        <v>688</v>
      </c>
      <c r="F25" s="1"/>
      <c r="G25" s="1"/>
      <c r="H25" s="1"/>
      <c r="I25" s="1"/>
      <c r="J25" s="1"/>
      <c r="K25" s="46">
        <f>H81</f>
        <v>0</v>
      </c>
      <c r="L25" s="46">
        <f>L81</f>
        <v>0</v>
      </c>
      <c r="M25" s="79"/>
      <c r="N25" s="2"/>
      <c r="O25" s="2"/>
      <c r="P25" s="2"/>
      <c r="Q25" s="2"/>
      <c r="S25" s="33">
        <f>S80</f>
        <v>0</v>
      </c>
    </row>
    <row r="26">
      <c r="A26" s="9"/>
      <c r="B26" s="44">
        <v>9</v>
      </c>
      <c r="C26" s="1"/>
      <c r="D26" s="1"/>
      <c r="E26" s="45" t="s">
        <v>169</v>
      </c>
      <c r="F26" s="1"/>
      <c r="G26" s="1"/>
      <c r="H26" s="1"/>
      <c r="I26" s="1"/>
      <c r="J26" s="1"/>
      <c r="K26" s="46">
        <f>H87</f>
        <v>0</v>
      </c>
      <c r="L26" s="46">
        <f>L87</f>
        <v>0</v>
      </c>
      <c r="M26" s="79"/>
      <c r="N26" s="2"/>
      <c r="O26" s="2"/>
      <c r="P26" s="2"/>
      <c r="Q26" s="2"/>
      <c r="S26" s="33">
        <f>S86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80"/>
      <c r="N27" s="2"/>
      <c r="O27" s="2"/>
      <c r="P27" s="2"/>
      <c r="Q27" s="2"/>
    </row>
    <row r="28" ht="14" customHeight="1">
      <c r="A28" s="4"/>
      <c r="B28" s="36" t="s">
        <v>118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81"/>
      <c r="N29" s="2"/>
      <c r="O29" s="2"/>
      <c r="P29" s="2"/>
      <c r="Q29" s="2"/>
    </row>
    <row r="30" ht="18" customHeight="1">
      <c r="A30" s="9"/>
      <c r="B30" s="42" t="s">
        <v>119</v>
      </c>
      <c r="C30" s="42" t="s">
        <v>115</v>
      </c>
      <c r="D30" s="42" t="s">
        <v>120</v>
      </c>
      <c r="E30" s="42" t="s">
        <v>116</v>
      </c>
      <c r="F30" s="42" t="s">
        <v>121</v>
      </c>
      <c r="G30" s="43" t="s">
        <v>122</v>
      </c>
      <c r="H30" s="22" t="s">
        <v>123</v>
      </c>
      <c r="I30" s="22" t="s">
        <v>124</v>
      </c>
      <c r="J30" s="22" t="s">
        <v>17</v>
      </c>
      <c r="K30" s="43" t="s">
        <v>125</v>
      </c>
      <c r="L30" s="22" t="s">
        <v>18</v>
      </c>
      <c r="M30" s="79"/>
      <c r="N30" s="2"/>
      <c r="O30" s="2"/>
      <c r="P30" s="2"/>
      <c r="Q30" s="2"/>
    </row>
    <row r="31" ht="40" customHeight="1">
      <c r="A31" s="9"/>
      <c r="B31" s="47" t="s">
        <v>126</v>
      </c>
      <c r="C31" s="1"/>
      <c r="D31" s="1"/>
      <c r="E31" s="1"/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>
      <c r="A32" s="9"/>
      <c r="B32" s="49">
        <v>1</v>
      </c>
      <c r="C32" s="50" t="s">
        <v>170</v>
      </c>
      <c r="D32" s="50" t="s">
        <v>7</v>
      </c>
      <c r="E32" s="50" t="s">
        <v>171</v>
      </c>
      <c r="F32" s="50" t="s">
        <v>7</v>
      </c>
      <c r="G32" s="51" t="s">
        <v>172</v>
      </c>
      <c r="H32" s="52">
        <v>6.9160000000000004</v>
      </c>
      <c r="I32" s="24">
        <f>ROUND(0,2)</f>
        <v>0</v>
      </c>
      <c r="J32" s="53">
        <f>ROUND(I32*H32,2)</f>
        <v>0</v>
      </c>
      <c r="K32" s="54">
        <v>0.20999999999999999</v>
      </c>
      <c r="L32" s="55">
        <f>IF(ISNUMBER(K32),ROUND(J32*(K32+1),2),0)</f>
        <v>0</v>
      </c>
      <c r="M32" s="12"/>
      <c r="N32" s="2"/>
      <c r="O32" s="2"/>
      <c r="P32" s="2"/>
      <c r="Q32" s="41">
        <f>IF(ISNUMBER(K32),IF(H32&gt;0,IF(I32&gt;0,J32,0),0),0)</f>
        <v>0</v>
      </c>
      <c r="R32" s="33">
        <f>IF(ISNUMBER(K32)=FALSE,J32,0)</f>
        <v>0</v>
      </c>
    </row>
    <row r="33">
      <c r="A33" s="9"/>
      <c r="B33" s="56" t="s">
        <v>130</v>
      </c>
      <c r="C33" s="1"/>
      <c r="D33" s="1"/>
      <c r="E33" s="57" t="s">
        <v>7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 thickBot="1">
      <c r="A34" s="9"/>
      <c r="B34" s="58" t="s">
        <v>132</v>
      </c>
      <c r="C34" s="29"/>
      <c r="D34" s="29"/>
      <c r="E34" s="59" t="s">
        <v>1458</v>
      </c>
      <c r="F34" s="29"/>
      <c r="G34" s="29"/>
      <c r="H34" s="60"/>
      <c r="I34" s="29"/>
      <c r="J34" s="60"/>
      <c r="K34" s="29"/>
      <c r="L34" s="29"/>
      <c r="M34" s="12"/>
      <c r="N34" s="2"/>
      <c r="O34" s="2"/>
      <c r="P34" s="2"/>
      <c r="Q34" s="2"/>
    </row>
    <row r="35" thickTop="1">
      <c r="A35" s="9"/>
      <c r="B35" s="49">
        <v>2</v>
      </c>
      <c r="C35" s="50" t="s">
        <v>178</v>
      </c>
      <c r="D35" s="50" t="s">
        <v>7</v>
      </c>
      <c r="E35" s="50" t="s">
        <v>171</v>
      </c>
      <c r="F35" s="50" t="s">
        <v>7</v>
      </c>
      <c r="G35" s="51" t="s">
        <v>180</v>
      </c>
      <c r="H35" s="61">
        <v>1.5</v>
      </c>
      <c r="I35" s="35">
        <f>ROUND(0,2)</f>
        <v>0</v>
      </c>
      <c r="J35" s="62">
        <f>ROUND(I35*H35,2)</f>
        <v>0</v>
      </c>
      <c r="K35" s="63">
        <v>0.20999999999999999</v>
      </c>
      <c r="L35" s="64">
        <f>IF(ISNUMBER(K35),ROUND(J35*(K35+1),2),0)</f>
        <v>0</v>
      </c>
      <c r="M35" s="12"/>
      <c r="N35" s="2"/>
      <c r="O35" s="2"/>
      <c r="P35" s="2"/>
      <c r="Q35" s="41">
        <f>IF(ISNUMBER(K35),IF(H35&gt;0,IF(I35&gt;0,J35,0),0),0)</f>
        <v>0</v>
      </c>
      <c r="R35" s="33">
        <f>IF(ISNUMBER(K35)=FALSE,J35,0)</f>
        <v>0</v>
      </c>
    </row>
    <row r="36">
      <c r="A36" s="9"/>
      <c r="B36" s="56" t="s">
        <v>130</v>
      </c>
      <c r="C36" s="1"/>
      <c r="D36" s="1"/>
      <c r="E36" s="57" t="s">
        <v>7</v>
      </c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 thickBot="1">
      <c r="A37" s="9"/>
      <c r="B37" s="58" t="s">
        <v>132</v>
      </c>
      <c r="C37" s="29"/>
      <c r="D37" s="29"/>
      <c r="E37" s="59" t="s">
        <v>1459</v>
      </c>
      <c r="F37" s="29"/>
      <c r="G37" s="29"/>
      <c r="H37" s="60"/>
      <c r="I37" s="29"/>
      <c r="J37" s="60"/>
      <c r="K37" s="29"/>
      <c r="L37" s="29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5">
        <v>0</v>
      </c>
      <c r="D38" s="1"/>
      <c r="E38" s="66" t="s">
        <v>117</v>
      </c>
      <c r="F38" s="1"/>
      <c r="G38" s="67" t="s">
        <v>152</v>
      </c>
      <c r="H38" s="68">
        <f>J32+J35</f>
        <v>0</v>
      </c>
      <c r="I38" s="67" t="s">
        <v>153</v>
      </c>
      <c r="J38" s="69">
        <f>(L38-H38)</f>
        <v>0</v>
      </c>
      <c r="K38" s="67" t="s">
        <v>154</v>
      </c>
      <c r="L38" s="70">
        <f>L32+L35</f>
        <v>0</v>
      </c>
      <c r="M38" s="12"/>
      <c r="N38" s="2"/>
      <c r="O38" s="2"/>
      <c r="P38" s="2"/>
      <c r="Q38" s="41">
        <f>0+Q32+Q35</f>
        <v>0</v>
      </c>
      <c r="R38" s="33">
        <f>0+R32+R35</f>
        <v>0</v>
      </c>
      <c r="S38" s="71">
        <f>Q38*(1+J38)+R38</f>
        <v>0</v>
      </c>
    </row>
    <row r="39" thickTop="1" thickBot="1" ht="25" customHeight="1">
      <c r="A39" s="9"/>
      <c r="B39" s="72"/>
      <c r="C39" s="72"/>
      <c r="D39" s="72"/>
      <c r="E39" s="73"/>
      <c r="F39" s="72"/>
      <c r="G39" s="74" t="s">
        <v>155</v>
      </c>
      <c r="H39" s="75">
        <f>J32+J35</f>
        <v>0</v>
      </c>
      <c r="I39" s="74" t="s">
        <v>156</v>
      </c>
      <c r="J39" s="76">
        <f>0+J38</f>
        <v>0</v>
      </c>
      <c r="K39" s="74" t="s">
        <v>157</v>
      </c>
      <c r="L39" s="77">
        <f>L32+L35</f>
        <v>0</v>
      </c>
      <c r="M39" s="12"/>
      <c r="N39" s="2"/>
      <c r="O39" s="2"/>
      <c r="P39" s="2"/>
      <c r="Q39" s="2"/>
    </row>
    <row r="40" ht="40" customHeight="1">
      <c r="A40" s="9"/>
      <c r="B40" s="82" t="s">
        <v>197</v>
      </c>
      <c r="C40" s="1"/>
      <c r="D40" s="1"/>
      <c r="E40" s="1"/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>
      <c r="A41" s="9"/>
      <c r="B41" s="49">
        <v>3</v>
      </c>
      <c r="C41" s="50" t="s">
        <v>225</v>
      </c>
      <c r="D41" s="50" t="s">
        <v>7</v>
      </c>
      <c r="E41" s="50" t="s">
        <v>226</v>
      </c>
      <c r="F41" s="50" t="s">
        <v>7</v>
      </c>
      <c r="G41" s="51" t="s">
        <v>227</v>
      </c>
      <c r="H41" s="52">
        <v>15</v>
      </c>
      <c r="I41" s="24">
        <f>ROUND(0,2)</f>
        <v>0</v>
      </c>
      <c r="J41" s="53">
        <f>ROUND(I41*H41,2)</f>
        <v>0</v>
      </c>
      <c r="K41" s="54">
        <v>0.20999999999999999</v>
      </c>
      <c r="L41" s="55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3">
        <f>IF(ISNUMBER(K41)=FALSE,J41,0)</f>
        <v>0</v>
      </c>
    </row>
    <row r="42">
      <c r="A42" s="9"/>
      <c r="B42" s="56" t="s">
        <v>130</v>
      </c>
      <c r="C42" s="1"/>
      <c r="D42" s="1"/>
      <c r="E42" s="57" t="s">
        <v>7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 thickBot="1">
      <c r="A43" s="9"/>
      <c r="B43" s="58" t="s">
        <v>132</v>
      </c>
      <c r="C43" s="29"/>
      <c r="D43" s="29"/>
      <c r="E43" s="59" t="s">
        <v>467</v>
      </c>
      <c r="F43" s="29"/>
      <c r="G43" s="29"/>
      <c r="H43" s="60"/>
      <c r="I43" s="29"/>
      <c r="J43" s="60"/>
      <c r="K43" s="29"/>
      <c r="L43" s="29"/>
      <c r="M43" s="12"/>
      <c r="N43" s="2"/>
      <c r="O43" s="2"/>
      <c r="P43" s="2"/>
      <c r="Q43" s="2"/>
    </row>
    <row r="44" thickTop="1">
      <c r="A44" s="9"/>
      <c r="B44" s="49">
        <v>4</v>
      </c>
      <c r="C44" s="50" t="s">
        <v>607</v>
      </c>
      <c r="D44" s="50" t="s">
        <v>7</v>
      </c>
      <c r="E44" s="50" t="s">
        <v>608</v>
      </c>
      <c r="F44" s="50" t="s">
        <v>7</v>
      </c>
      <c r="G44" s="51" t="s">
        <v>172</v>
      </c>
      <c r="H44" s="61">
        <v>6.9160000000000004</v>
      </c>
      <c r="I44" s="35">
        <f>ROUND(0,2)</f>
        <v>0</v>
      </c>
      <c r="J44" s="62">
        <f>ROUND(I44*H44,2)</f>
        <v>0</v>
      </c>
      <c r="K44" s="63">
        <v>0.20999999999999999</v>
      </c>
      <c r="L44" s="64">
        <f>IF(ISNUMBER(K44),ROUND(J44*(K44+1),2),0)</f>
        <v>0</v>
      </c>
      <c r="M44" s="12"/>
      <c r="N44" s="2"/>
      <c r="O44" s="2"/>
      <c r="P44" s="2"/>
      <c r="Q44" s="41">
        <f>IF(ISNUMBER(K44),IF(H44&gt;0,IF(I44&gt;0,J44,0),0),0)</f>
        <v>0</v>
      </c>
      <c r="R44" s="33">
        <f>IF(ISNUMBER(K44)=FALSE,J44,0)</f>
        <v>0</v>
      </c>
    </row>
    <row r="45">
      <c r="A45" s="9"/>
      <c r="B45" s="56" t="s">
        <v>130</v>
      </c>
      <c r="C45" s="1"/>
      <c r="D45" s="1"/>
      <c r="E45" s="57" t="s">
        <v>7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 thickBot="1">
      <c r="A46" s="9"/>
      <c r="B46" s="58" t="s">
        <v>132</v>
      </c>
      <c r="C46" s="29"/>
      <c r="D46" s="29"/>
      <c r="E46" s="59" t="s">
        <v>1460</v>
      </c>
      <c r="F46" s="29"/>
      <c r="G46" s="29"/>
      <c r="H46" s="60"/>
      <c r="I46" s="29"/>
      <c r="J46" s="60"/>
      <c r="K46" s="29"/>
      <c r="L46" s="29"/>
      <c r="M46" s="12"/>
      <c r="N46" s="2"/>
      <c r="O46" s="2"/>
      <c r="P46" s="2"/>
      <c r="Q46" s="2"/>
    </row>
    <row r="47" thickTop="1">
      <c r="A47" s="9"/>
      <c r="B47" s="49">
        <v>5</v>
      </c>
      <c r="C47" s="50" t="s">
        <v>257</v>
      </c>
      <c r="D47" s="50" t="s">
        <v>7</v>
      </c>
      <c r="E47" s="50" t="s">
        <v>258</v>
      </c>
      <c r="F47" s="50" t="s">
        <v>7</v>
      </c>
      <c r="G47" s="51" t="s">
        <v>172</v>
      </c>
      <c r="H47" s="61">
        <v>6.9160000000000004</v>
      </c>
      <c r="I47" s="35">
        <f>ROUND(0,2)</f>
        <v>0</v>
      </c>
      <c r="J47" s="62">
        <f>ROUND(I47*H47,2)</f>
        <v>0</v>
      </c>
      <c r="K47" s="63">
        <v>0.20999999999999999</v>
      </c>
      <c r="L47" s="64">
        <f>IF(ISNUMBER(K47),ROUND(J47*(K47+1),2),0)</f>
        <v>0</v>
      </c>
      <c r="M47" s="12"/>
      <c r="N47" s="2"/>
      <c r="O47" s="2"/>
      <c r="P47" s="2"/>
      <c r="Q47" s="41">
        <f>IF(ISNUMBER(K47),IF(H47&gt;0,IF(I47&gt;0,J47,0),0),0)</f>
        <v>0</v>
      </c>
      <c r="R47" s="33">
        <f>IF(ISNUMBER(K47)=FALSE,J47,0)</f>
        <v>0</v>
      </c>
    </row>
    <row r="48">
      <c r="A48" s="9"/>
      <c r="B48" s="56" t="s">
        <v>130</v>
      </c>
      <c r="C48" s="1"/>
      <c r="D48" s="1"/>
      <c r="E48" s="57" t="s">
        <v>7</v>
      </c>
      <c r="F48" s="1"/>
      <c r="G48" s="1"/>
      <c r="H48" s="48"/>
      <c r="I48" s="1"/>
      <c r="J48" s="48"/>
      <c r="K48" s="1"/>
      <c r="L48" s="1"/>
      <c r="M48" s="12"/>
      <c r="N48" s="2"/>
      <c r="O48" s="2"/>
      <c r="P48" s="2"/>
      <c r="Q48" s="2"/>
    </row>
    <row r="49" thickBot="1">
      <c r="A49" s="9"/>
      <c r="B49" s="58" t="s">
        <v>132</v>
      </c>
      <c r="C49" s="29"/>
      <c r="D49" s="29"/>
      <c r="E49" s="59" t="s">
        <v>1461</v>
      </c>
      <c r="F49" s="29"/>
      <c r="G49" s="29"/>
      <c r="H49" s="60"/>
      <c r="I49" s="29"/>
      <c r="J49" s="60"/>
      <c r="K49" s="29"/>
      <c r="L49" s="29"/>
      <c r="M49" s="12"/>
      <c r="N49" s="2"/>
      <c r="O49" s="2"/>
      <c r="P49" s="2"/>
      <c r="Q49" s="2"/>
    </row>
    <row r="50" thickTop="1" thickBot="1" ht="25" customHeight="1">
      <c r="A50" s="9"/>
      <c r="B50" s="1"/>
      <c r="C50" s="65">
        <v>1</v>
      </c>
      <c r="D50" s="1"/>
      <c r="E50" s="66" t="s">
        <v>165</v>
      </c>
      <c r="F50" s="1"/>
      <c r="G50" s="67" t="s">
        <v>152</v>
      </c>
      <c r="H50" s="68">
        <f>J41+J44+J47</f>
        <v>0</v>
      </c>
      <c r="I50" s="67" t="s">
        <v>153</v>
      </c>
      <c r="J50" s="69">
        <f>(L50-H50)</f>
        <v>0</v>
      </c>
      <c r="K50" s="67" t="s">
        <v>154</v>
      </c>
      <c r="L50" s="70">
        <f>L41+L44+L47</f>
        <v>0</v>
      </c>
      <c r="M50" s="12"/>
      <c r="N50" s="2"/>
      <c r="O50" s="2"/>
      <c r="P50" s="2"/>
      <c r="Q50" s="41">
        <f>0+Q41+Q44+Q47</f>
        <v>0</v>
      </c>
      <c r="R50" s="33">
        <f>0+R41+R44+R47</f>
        <v>0</v>
      </c>
      <c r="S50" s="71">
        <f>Q50*(1+J50)+R50</f>
        <v>0</v>
      </c>
    </row>
    <row r="51" thickTop="1" thickBot="1" ht="25" customHeight="1">
      <c r="A51" s="9"/>
      <c r="B51" s="72"/>
      <c r="C51" s="72"/>
      <c r="D51" s="72"/>
      <c r="E51" s="73"/>
      <c r="F51" s="72"/>
      <c r="G51" s="74" t="s">
        <v>155</v>
      </c>
      <c r="H51" s="75">
        <f>J41+J44+J47</f>
        <v>0</v>
      </c>
      <c r="I51" s="74" t="s">
        <v>156</v>
      </c>
      <c r="J51" s="76">
        <f>0+J50</f>
        <v>0</v>
      </c>
      <c r="K51" s="74" t="s">
        <v>157</v>
      </c>
      <c r="L51" s="77">
        <f>L41+L44+L47</f>
        <v>0</v>
      </c>
      <c r="M51" s="12"/>
      <c r="N51" s="2"/>
      <c r="O51" s="2"/>
      <c r="P51" s="2"/>
      <c r="Q51" s="2"/>
    </row>
    <row r="52" ht="40" customHeight="1">
      <c r="A52" s="9"/>
      <c r="B52" s="82" t="s">
        <v>286</v>
      </c>
      <c r="C52" s="1"/>
      <c r="D52" s="1"/>
      <c r="E52" s="1"/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>
      <c r="A53" s="9"/>
      <c r="B53" s="49">
        <v>6</v>
      </c>
      <c r="C53" s="50" t="s">
        <v>1462</v>
      </c>
      <c r="D53" s="50" t="s">
        <v>7</v>
      </c>
      <c r="E53" s="50" t="s">
        <v>1463</v>
      </c>
      <c r="F53" s="50" t="s">
        <v>7</v>
      </c>
      <c r="G53" s="51" t="s">
        <v>172</v>
      </c>
      <c r="H53" s="52">
        <v>4.9400000000000004</v>
      </c>
      <c r="I53" s="24">
        <f>ROUND(0,2)</f>
        <v>0</v>
      </c>
      <c r="J53" s="53">
        <f>ROUND(I53*H53,2)</f>
        <v>0</v>
      </c>
      <c r="K53" s="54">
        <v>0.20999999999999999</v>
      </c>
      <c r="L53" s="55">
        <f>IF(ISNUMBER(K53),ROUND(J53*(K53+1),2),0)</f>
        <v>0</v>
      </c>
      <c r="M53" s="12"/>
      <c r="N53" s="2"/>
      <c r="O53" s="2"/>
      <c r="P53" s="2"/>
      <c r="Q53" s="41">
        <f>IF(ISNUMBER(K53),IF(H53&gt;0,IF(I53&gt;0,J53,0),0),0)</f>
        <v>0</v>
      </c>
      <c r="R53" s="33">
        <f>IF(ISNUMBER(K53)=FALSE,J53,0)</f>
        <v>0</v>
      </c>
    </row>
    <row r="54">
      <c r="A54" s="9"/>
      <c r="B54" s="56" t="s">
        <v>130</v>
      </c>
      <c r="C54" s="1"/>
      <c r="D54" s="1"/>
      <c r="E54" s="57" t="s">
        <v>7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 thickBot="1">
      <c r="A55" s="9"/>
      <c r="B55" s="58" t="s">
        <v>132</v>
      </c>
      <c r="C55" s="29"/>
      <c r="D55" s="29"/>
      <c r="E55" s="59" t="s">
        <v>1464</v>
      </c>
      <c r="F55" s="29"/>
      <c r="G55" s="29"/>
      <c r="H55" s="60"/>
      <c r="I55" s="29"/>
      <c r="J55" s="60"/>
      <c r="K55" s="29"/>
      <c r="L55" s="29"/>
      <c r="M55" s="12"/>
      <c r="N55" s="2"/>
      <c r="O55" s="2"/>
      <c r="P55" s="2"/>
      <c r="Q55" s="2"/>
    </row>
    <row r="56" thickTop="1" thickBot="1" ht="25" customHeight="1">
      <c r="A56" s="9"/>
      <c r="B56" s="1"/>
      <c r="C56" s="65">
        <v>2</v>
      </c>
      <c r="D56" s="1"/>
      <c r="E56" s="66" t="s">
        <v>166</v>
      </c>
      <c r="F56" s="1"/>
      <c r="G56" s="67" t="s">
        <v>152</v>
      </c>
      <c r="H56" s="68">
        <f>0+J53</f>
        <v>0</v>
      </c>
      <c r="I56" s="67" t="s">
        <v>153</v>
      </c>
      <c r="J56" s="69">
        <f>(L56-H56)</f>
        <v>0</v>
      </c>
      <c r="K56" s="67" t="s">
        <v>154</v>
      </c>
      <c r="L56" s="70">
        <f>0+L53</f>
        <v>0</v>
      </c>
      <c r="M56" s="12"/>
      <c r="N56" s="2"/>
      <c r="O56" s="2"/>
      <c r="P56" s="2"/>
      <c r="Q56" s="41">
        <f>0+Q53</f>
        <v>0</v>
      </c>
      <c r="R56" s="33">
        <f>0+R53</f>
        <v>0</v>
      </c>
      <c r="S56" s="71">
        <f>Q56*(1+J56)+R56</f>
        <v>0</v>
      </c>
    </row>
    <row r="57" thickTop="1" thickBot="1" ht="25" customHeight="1">
      <c r="A57" s="9"/>
      <c r="B57" s="72"/>
      <c r="C57" s="72"/>
      <c r="D57" s="72"/>
      <c r="E57" s="73"/>
      <c r="F57" s="72"/>
      <c r="G57" s="74" t="s">
        <v>155</v>
      </c>
      <c r="H57" s="75">
        <f>0+J53</f>
        <v>0</v>
      </c>
      <c r="I57" s="74" t="s">
        <v>156</v>
      </c>
      <c r="J57" s="76">
        <f>0+J56</f>
        <v>0</v>
      </c>
      <c r="K57" s="74" t="s">
        <v>157</v>
      </c>
      <c r="L57" s="77">
        <f>0+L53</f>
        <v>0</v>
      </c>
      <c r="M57" s="12"/>
      <c r="N57" s="2"/>
      <c r="O57" s="2"/>
      <c r="P57" s="2"/>
      <c r="Q57" s="2"/>
    </row>
    <row r="58" ht="40" customHeight="1">
      <c r="A58" s="9"/>
      <c r="B58" s="82" t="s">
        <v>730</v>
      </c>
      <c r="C58" s="1"/>
      <c r="D58" s="1"/>
      <c r="E58" s="1"/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>
      <c r="A59" s="9"/>
      <c r="B59" s="49">
        <v>7</v>
      </c>
      <c r="C59" s="50" t="s">
        <v>1210</v>
      </c>
      <c r="D59" s="50" t="s">
        <v>7</v>
      </c>
      <c r="E59" s="50" t="s">
        <v>1211</v>
      </c>
      <c r="F59" s="50" t="s">
        <v>7</v>
      </c>
      <c r="G59" s="51" t="s">
        <v>736</v>
      </c>
      <c r="H59" s="52">
        <v>11</v>
      </c>
      <c r="I59" s="24">
        <f>ROUND(0,2)</f>
        <v>0</v>
      </c>
      <c r="J59" s="53">
        <f>ROUND(I59*H59,2)</f>
        <v>0</v>
      </c>
      <c r="K59" s="54">
        <v>0.20999999999999999</v>
      </c>
      <c r="L59" s="55">
        <f>IF(ISNUMBER(K59),ROUND(J59*(K59+1),2),0)</f>
        <v>0</v>
      </c>
      <c r="M59" s="12"/>
      <c r="N59" s="2"/>
      <c r="O59" s="2"/>
      <c r="P59" s="2"/>
      <c r="Q59" s="41">
        <f>IF(ISNUMBER(K59),IF(H59&gt;0,IF(I59&gt;0,J59,0),0),0)</f>
        <v>0</v>
      </c>
      <c r="R59" s="33">
        <f>IF(ISNUMBER(K59)=FALSE,J59,0)</f>
        <v>0</v>
      </c>
    </row>
    <row r="60">
      <c r="A60" s="9"/>
      <c r="B60" s="56" t="s">
        <v>130</v>
      </c>
      <c r="C60" s="1"/>
      <c r="D60" s="1"/>
      <c r="E60" s="57" t="s">
        <v>1212</v>
      </c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 thickBot="1">
      <c r="A61" s="9"/>
      <c r="B61" s="58" t="s">
        <v>132</v>
      </c>
      <c r="C61" s="29"/>
      <c r="D61" s="29"/>
      <c r="E61" s="59" t="s">
        <v>1465</v>
      </c>
      <c r="F61" s="29"/>
      <c r="G61" s="29"/>
      <c r="H61" s="60"/>
      <c r="I61" s="29"/>
      <c r="J61" s="60"/>
      <c r="K61" s="29"/>
      <c r="L61" s="29"/>
      <c r="M61" s="12"/>
      <c r="N61" s="2"/>
      <c r="O61" s="2"/>
      <c r="P61" s="2"/>
      <c r="Q61" s="2"/>
    </row>
    <row r="62" thickTop="1">
      <c r="A62" s="9"/>
      <c r="B62" s="49">
        <v>8</v>
      </c>
      <c r="C62" s="50" t="s">
        <v>1214</v>
      </c>
      <c r="D62" s="50" t="s">
        <v>7</v>
      </c>
      <c r="E62" s="50" t="s">
        <v>1215</v>
      </c>
      <c r="F62" s="50" t="s">
        <v>7</v>
      </c>
      <c r="G62" s="51" t="s">
        <v>172</v>
      </c>
      <c r="H62" s="61">
        <v>2.8439999999999999</v>
      </c>
      <c r="I62" s="35">
        <f>ROUND(0,2)</f>
        <v>0</v>
      </c>
      <c r="J62" s="62">
        <f>ROUND(I62*H62,2)</f>
        <v>0</v>
      </c>
      <c r="K62" s="63">
        <v>0.20999999999999999</v>
      </c>
      <c r="L62" s="64">
        <f>IF(ISNUMBER(K62),ROUND(J62*(K62+1),2),0)</f>
        <v>0</v>
      </c>
      <c r="M62" s="12"/>
      <c r="N62" s="2"/>
      <c r="O62" s="2"/>
      <c r="P62" s="2"/>
      <c r="Q62" s="41">
        <f>IF(ISNUMBER(K62),IF(H62&gt;0,IF(I62&gt;0,J62,0),0),0)</f>
        <v>0</v>
      </c>
      <c r="R62" s="33">
        <f>IF(ISNUMBER(K62)=FALSE,J62,0)</f>
        <v>0</v>
      </c>
    </row>
    <row r="63">
      <c r="A63" s="9"/>
      <c r="B63" s="56" t="s">
        <v>130</v>
      </c>
      <c r="C63" s="1"/>
      <c r="D63" s="1"/>
      <c r="E63" s="57" t="s">
        <v>1216</v>
      </c>
      <c r="F63" s="1"/>
      <c r="G63" s="1"/>
      <c r="H63" s="48"/>
      <c r="I63" s="1"/>
      <c r="J63" s="48"/>
      <c r="K63" s="1"/>
      <c r="L63" s="1"/>
      <c r="M63" s="12"/>
      <c r="N63" s="2"/>
      <c r="O63" s="2"/>
      <c r="P63" s="2"/>
      <c r="Q63" s="2"/>
    </row>
    <row r="64" thickBot="1">
      <c r="A64" s="9"/>
      <c r="B64" s="58" t="s">
        <v>132</v>
      </c>
      <c r="C64" s="29"/>
      <c r="D64" s="29"/>
      <c r="E64" s="59" t="s">
        <v>1466</v>
      </c>
      <c r="F64" s="29"/>
      <c r="G64" s="29"/>
      <c r="H64" s="60"/>
      <c r="I64" s="29"/>
      <c r="J64" s="60"/>
      <c r="K64" s="29"/>
      <c r="L64" s="29"/>
      <c r="M64" s="12"/>
      <c r="N64" s="2"/>
      <c r="O64" s="2"/>
      <c r="P64" s="2"/>
      <c r="Q64" s="2"/>
    </row>
    <row r="65" thickTop="1" thickBot="1" ht="25" customHeight="1">
      <c r="A65" s="9"/>
      <c r="B65" s="1"/>
      <c r="C65" s="65">
        <v>3</v>
      </c>
      <c r="D65" s="1"/>
      <c r="E65" s="66" t="s">
        <v>687</v>
      </c>
      <c r="F65" s="1"/>
      <c r="G65" s="67" t="s">
        <v>152</v>
      </c>
      <c r="H65" s="68">
        <f>J59+J62</f>
        <v>0</v>
      </c>
      <c r="I65" s="67" t="s">
        <v>153</v>
      </c>
      <c r="J65" s="69">
        <f>(L65-H65)</f>
        <v>0</v>
      </c>
      <c r="K65" s="67" t="s">
        <v>154</v>
      </c>
      <c r="L65" s="70">
        <f>L59+L62</f>
        <v>0</v>
      </c>
      <c r="M65" s="12"/>
      <c r="N65" s="2"/>
      <c r="O65" s="2"/>
      <c r="P65" s="2"/>
      <c r="Q65" s="41">
        <f>0+Q59+Q62</f>
        <v>0</v>
      </c>
      <c r="R65" s="33">
        <f>0+R59+R62</f>
        <v>0</v>
      </c>
      <c r="S65" s="71">
        <f>Q65*(1+J65)+R65</f>
        <v>0</v>
      </c>
    </row>
    <row r="66" thickTop="1" thickBot="1" ht="25" customHeight="1">
      <c r="A66" s="9"/>
      <c r="B66" s="72"/>
      <c r="C66" s="72"/>
      <c r="D66" s="72"/>
      <c r="E66" s="73"/>
      <c r="F66" s="72"/>
      <c r="G66" s="74" t="s">
        <v>155</v>
      </c>
      <c r="H66" s="75">
        <f>J59+J62</f>
        <v>0</v>
      </c>
      <c r="I66" s="74" t="s">
        <v>156</v>
      </c>
      <c r="J66" s="76">
        <f>0+J65</f>
        <v>0</v>
      </c>
      <c r="K66" s="74" t="s">
        <v>157</v>
      </c>
      <c r="L66" s="77">
        <f>L59+L62</f>
        <v>0</v>
      </c>
      <c r="M66" s="12"/>
      <c r="N66" s="2"/>
      <c r="O66" s="2"/>
      <c r="P66" s="2"/>
      <c r="Q66" s="2"/>
    </row>
    <row r="67" ht="40" customHeight="1">
      <c r="A67" s="9"/>
      <c r="B67" s="82" t="s">
        <v>621</v>
      </c>
      <c r="C67" s="1"/>
      <c r="D67" s="1"/>
      <c r="E67" s="1"/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>
      <c r="A68" s="9"/>
      <c r="B68" s="49">
        <v>9</v>
      </c>
      <c r="C68" s="50" t="s">
        <v>742</v>
      </c>
      <c r="D68" s="50" t="s">
        <v>7</v>
      </c>
      <c r="E68" s="50" t="s">
        <v>743</v>
      </c>
      <c r="F68" s="50" t="s">
        <v>7</v>
      </c>
      <c r="G68" s="51" t="s">
        <v>172</v>
      </c>
      <c r="H68" s="52">
        <v>1.976</v>
      </c>
      <c r="I68" s="24">
        <f>ROUND(0,2)</f>
        <v>0</v>
      </c>
      <c r="J68" s="53">
        <f>ROUND(I68*H68,2)</f>
        <v>0</v>
      </c>
      <c r="K68" s="54">
        <v>0.20999999999999999</v>
      </c>
      <c r="L68" s="55">
        <f>IF(ISNUMBER(K68),ROUND(J68*(K68+1),2),0)</f>
        <v>0</v>
      </c>
      <c r="M68" s="12"/>
      <c r="N68" s="2"/>
      <c r="O68" s="2"/>
      <c r="P68" s="2"/>
      <c r="Q68" s="41">
        <f>IF(ISNUMBER(K68),IF(H68&gt;0,IF(I68&gt;0,J68,0),0),0)</f>
        <v>0</v>
      </c>
      <c r="R68" s="33">
        <f>IF(ISNUMBER(K68)=FALSE,J68,0)</f>
        <v>0</v>
      </c>
    </row>
    <row r="69">
      <c r="A69" s="9"/>
      <c r="B69" s="56" t="s">
        <v>130</v>
      </c>
      <c r="C69" s="1"/>
      <c r="D69" s="1"/>
      <c r="E69" s="57" t="s">
        <v>7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 thickBot="1">
      <c r="A70" s="9"/>
      <c r="B70" s="58" t="s">
        <v>132</v>
      </c>
      <c r="C70" s="29"/>
      <c r="D70" s="29"/>
      <c r="E70" s="59" t="s">
        <v>1467</v>
      </c>
      <c r="F70" s="29"/>
      <c r="G70" s="29"/>
      <c r="H70" s="60"/>
      <c r="I70" s="29"/>
      <c r="J70" s="60"/>
      <c r="K70" s="29"/>
      <c r="L70" s="29"/>
      <c r="M70" s="12"/>
      <c r="N70" s="2"/>
      <c r="O70" s="2"/>
      <c r="P70" s="2"/>
      <c r="Q70" s="2"/>
    </row>
    <row r="71" thickTop="1" thickBot="1" ht="25" customHeight="1">
      <c r="A71" s="9"/>
      <c r="B71" s="1"/>
      <c r="C71" s="65">
        <v>4</v>
      </c>
      <c r="D71" s="1"/>
      <c r="E71" s="66" t="s">
        <v>602</v>
      </c>
      <c r="F71" s="1"/>
      <c r="G71" s="67" t="s">
        <v>152</v>
      </c>
      <c r="H71" s="68">
        <f>0+J68</f>
        <v>0</v>
      </c>
      <c r="I71" s="67" t="s">
        <v>153</v>
      </c>
      <c r="J71" s="69">
        <f>(L71-H71)</f>
        <v>0</v>
      </c>
      <c r="K71" s="67" t="s">
        <v>154</v>
      </c>
      <c r="L71" s="70">
        <f>0+L68</f>
        <v>0</v>
      </c>
      <c r="M71" s="12"/>
      <c r="N71" s="2"/>
      <c r="O71" s="2"/>
      <c r="P71" s="2"/>
      <c r="Q71" s="41">
        <f>0+Q68</f>
        <v>0</v>
      </c>
      <c r="R71" s="33">
        <f>0+R68</f>
        <v>0</v>
      </c>
      <c r="S71" s="71">
        <f>Q71*(1+J71)+R71</f>
        <v>0</v>
      </c>
    </row>
    <row r="72" thickTop="1" thickBot="1" ht="25" customHeight="1">
      <c r="A72" s="9"/>
      <c r="B72" s="72"/>
      <c r="C72" s="72"/>
      <c r="D72" s="72"/>
      <c r="E72" s="73"/>
      <c r="F72" s="72"/>
      <c r="G72" s="74" t="s">
        <v>155</v>
      </c>
      <c r="H72" s="75">
        <f>0+J68</f>
        <v>0</v>
      </c>
      <c r="I72" s="74" t="s">
        <v>156</v>
      </c>
      <c r="J72" s="76">
        <f>0+J71</f>
        <v>0</v>
      </c>
      <c r="K72" s="74" t="s">
        <v>157</v>
      </c>
      <c r="L72" s="77">
        <f>0+L68</f>
        <v>0</v>
      </c>
      <c r="M72" s="12"/>
      <c r="N72" s="2"/>
      <c r="O72" s="2"/>
      <c r="P72" s="2"/>
      <c r="Q72" s="2"/>
    </row>
    <row r="73" ht="40" customHeight="1">
      <c r="A73" s="9"/>
      <c r="B73" s="82" t="s">
        <v>752</v>
      </c>
      <c r="C73" s="1"/>
      <c r="D73" s="1"/>
      <c r="E73" s="1"/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>
      <c r="A74" s="9"/>
      <c r="B74" s="49">
        <v>10</v>
      </c>
      <c r="C74" s="50" t="s">
        <v>1468</v>
      </c>
      <c r="D74" s="50" t="s">
        <v>7</v>
      </c>
      <c r="E74" s="50" t="s">
        <v>1469</v>
      </c>
      <c r="F74" s="50" t="s">
        <v>7</v>
      </c>
      <c r="G74" s="51" t="s">
        <v>200</v>
      </c>
      <c r="H74" s="52">
        <v>30.875</v>
      </c>
      <c r="I74" s="24">
        <f>ROUND(0,2)</f>
        <v>0</v>
      </c>
      <c r="J74" s="53">
        <f>ROUND(I74*H74,2)</f>
        <v>0</v>
      </c>
      <c r="K74" s="54">
        <v>0.20999999999999999</v>
      </c>
      <c r="L74" s="55">
        <f>IF(ISNUMBER(K74),ROUND(J74*(K74+1),2),0)</f>
        <v>0</v>
      </c>
      <c r="M74" s="12"/>
      <c r="N74" s="2"/>
      <c r="O74" s="2"/>
      <c r="P74" s="2"/>
      <c r="Q74" s="41">
        <f>IF(ISNUMBER(K74),IF(H74&gt;0,IF(I74&gt;0,J74,0),0),0)</f>
        <v>0</v>
      </c>
      <c r="R74" s="33">
        <f>IF(ISNUMBER(K74)=FALSE,J74,0)</f>
        <v>0</v>
      </c>
    </row>
    <row r="75">
      <c r="A75" s="9"/>
      <c r="B75" s="56" t="s">
        <v>130</v>
      </c>
      <c r="C75" s="1"/>
      <c r="D75" s="1"/>
      <c r="E75" s="57" t="s">
        <v>7</v>
      </c>
      <c r="F75" s="1"/>
      <c r="G75" s="1"/>
      <c r="H75" s="48"/>
      <c r="I75" s="1"/>
      <c r="J75" s="48"/>
      <c r="K75" s="1"/>
      <c r="L75" s="1"/>
      <c r="M75" s="12"/>
      <c r="N75" s="2"/>
      <c r="O75" s="2"/>
      <c r="P75" s="2"/>
      <c r="Q75" s="2"/>
    </row>
    <row r="76" thickBot="1">
      <c r="A76" s="9"/>
      <c r="B76" s="58" t="s">
        <v>132</v>
      </c>
      <c r="C76" s="29"/>
      <c r="D76" s="29"/>
      <c r="E76" s="59" t="s">
        <v>1470</v>
      </c>
      <c r="F76" s="29"/>
      <c r="G76" s="29"/>
      <c r="H76" s="60"/>
      <c r="I76" s="29"/>
      <c r="J76" s="60"/>
      <c r="K76" s="29"/>
      <c r="L76" s="29"/>
      <c r="M76" s="12"/>
      <c r="N76" s="2"/>
      <c r="O76" s="2"/>
      <c r="P76" s="2"/>
      <c r="Q76" s="2"/>
    </row>
    <row r="77" thickTop="1">
      <c r="A77" s="9"/>
      <c r="B77" s="49">
        <v>11</v>
      </c>
      <c r="C77" s="50" t="s">
        <v>1471</v>
      </c>
      <c r="D77" s="50" t="s">
        <v>7</v>
      </c>
      <c r="E77" s="50" t="s">
        <v>1472</v>
      </c>
      <c r="F77" s="50" t="s">
        <v>7</v>
      </c>
      <c r="G77" s="51" t="s">
        <v>200</v>
      </c>
      <c r="H77" s="61">
        <v>4.375</v>
      </c>
      <c r="I77" s="35">
        <f>ROUND(0,2)</f>
        <v>0</v>
      </c>
      <c r="J77" s="62">
        <f>ROUND(I77*H77,2)</f>
        <v>0</v>
      </c>
      <c r="K77" s="63">
        <v>0.20999999999999999</v>
      </c>
      <c r="L77" s="64">
        <f>IF(ISNUMBER(K77),ROUND(J77*(K77+1),2),0)</f>
        <v>0</v>
      </c>
      <c r="M77" s="12"/>
      <c r="N77" s="2"/>
      <c r="O77" s="2"/>
      <c r="P77" s="2"/>
      <c r="Q77" s="41">
        <f>IF(ISNUMBER(K77),IF(H77&gt;0,IF(I77&gt;0,J77,0),0),0)</f>
        <v>0</v>
      </c>
      <c r="R77" s="33">
        <f>IF(ISNUMBER(K77)=FALSE,J77,0)</f>
        <v>0</v>
      </c>
    </row>
    <row r="78">
      <c r="A78" s="9"/>
      <c r="B78" s="56" t="s">
        <v>130</v>
      </c>
      <c r="C78" s="1"/>
      <c r="D78" s="1"/>
      <c r="E78" s="57" t="s">
        <v>7</v>
      </c>
      <c r="F78" s="1"/>
      <c r="G78" s="1"/>
      <c r="H78" s="48"/>
      <c r="I78" s="1"/>
      <c r="J78" s="48"/>
      <c r="K78" s="1"/>
      <c r="L78" s="1"/>
      <c r="M78" s="12"/>
      <c r="N78" s="2"/>
      <c r="O78" s="2"/>
      <c r="P78" s="2"/>
      <c r="Q78" s="2"/>
    </row>
    <row r="79" thickBot="1">
      <c r="A79" s="9"/>
      <c r="B79" s="58" t="s">
        <v>132</v>
      </c>
      <c r="C79" s="29"/>
      <c r="D79" s="29"/>
      <c r="E79" s="59" t="s">
        <v>1473</v>
      </c>
      <c r="F79" s="29"/>
      <c r="G79" s="29"/>
      <c r="H79" s="60"/>
      <c r="I79" s="29"/>
      <c r="J79" s="60"/>
      <c r="K79" s="29"/>
      <c r="L79" s="29"/>
      <c r="M79" s="12"/>
      <c r="N79" s="2"/>
      <c r="O79" s="2"/>
      <c r="P79" s="2"/>
      <c r="Q79" s="2"/>
    </row>
    <row r="80" thickTop="1" thickBot="1" ht="25" customHeight="1">
      <c r="A80" s="9"/>
      <c r="B80" s="1"/>
      <c r="C80" s="65">
        <v>7</v>
      </c>
      <c r="D80" s="1"/>
      <c r="E80" s="66" t="s">
        <v>688</v>
      </c>
      <c r="F80" s="1"/>
      <c r="G80" s="67" t="s">
        <v>152</v>
      </c>
      <c r="H80" s="68">
        <f>J74+J77</f>
        <v>0</v>
      </c>
      <c r="I80" s="67" t="s">
        <v>153</v>
      </c>
      <c r="J80" s="69">
        <f>(L80-H80)</f>
        <v>0</v>
      </c>
      <c r="K80" s="67" t="s">
        <v>154</v>
      </c>
      <c r="L80" s="70">
        <f>L74+L77</f>
        <v>0</v>
      </c>
      <c r="M80" s="12"/>
      <c r="N80" s="2"/>
      <c r="O80" s="2"/>
      <c r="P80" s="2"/>
      <c r="Q80" s="41">
        <f>0+Q74+Q77</f>
        <v>0</v>
      </c>
      <c r="R80" s="33">
        <f>0+R74+R77</f>
        <v>0</v>
      </c>
      <c r="S80" s="71">
        <f>Q80*(1+J80)+R80</f>
        <v>0</v>
      </c>
    </row>
    <row r="81" thickTop="1" thickBot="1" ht="25" customHeight="1">
      <c r="A81" s="9"/>
      <c r="B81" s="72"/>
      <c r="C81" s="72"/>
      <c r="D81" s="72"/>
      <c r="E81" s="73"/>
      <c r="F81" s="72"/>
      <c r="G81" s="74" t="s">
        <v>155</v>
      </c>
      <c r="H81" s="75">
        <f>J74+J77</f>
        <v>0</v>
      </c>
      <c r="I81" s="74" t="s">
        <v>156</v>
      </c>
      <c r="J81" s="76">
        <f>0+J80</f>
        <v>0</v>
      </c>
      <c r="K81" s="74" t="s">
        <v>157</v>
      </c>
      <c r="L81" s="77">
        <f>L74+L77</f>
        <v>0</v>
      </c>
      <c r="M81" s="12"/>
      <c r="N81" s="2"/>
      <c r="O81" s="2"/>
      <c r="P81" s="2"/>
      <c r="Q81" s="2"/>
    </row>
    <row r="82" ht="40" customHeight="1">
      <c r="A82" s="9"/>
      <c r="B82" s="82" t="s">
        <v>346</v>
      </c>
      <c r="C82" s="1"/>
      <c r="D82" s="1"/>
      <c r="E82" s="1"/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>
      <c r="A83" s="9"/>
      <c r="B83" s="49">
        <v>12</v>
      </c>
      <c r="C83" s="50" t="s">
        <v>1263</v>
      </c>
      <c r="D83" s="50" t="s">
        <v>7</v>
      </c>
      <c r="E83" s="50" t="s">
        <v>1264</v>
      </c>
      <c r="F83" s="50" t="s">
        <v>7</v>
      </c>
      <c r="G83" s="51" t="s">
        <v>227</v>
      </c>
      <c r="H83" s="52">
        <v>31.800000000000001</v>
      </c>
      <c r="I83" s="24">
        <f>ROUND(0,2)</f>
        <v>0</v>
      </c>
      <c r="J83" s="53">
        <f>ROUND(I83*H83,2)</f>
        <v>0</v>
      </c>
      <c r="K83" s="54">
        <v>0.20999999999999999</v>
      </c>
      <c r="L83" s="55">
        <f>IF(ISNUMBER(K83),ROUND(J83*(K83+1),2),0)</f>
        <v>0</v>
      </c>
      <c r="M83" s="12"/>
      <c r="N83" s="2"/>
      <c r="O83" s="2"/>
      <c r="P83" s="2"/>
      <c r="Q83" s="41">
        <f>IF(ISNUMBER(K83),IF(H83&gt;0,IF(I83&gt;0,J83,0),0),0)</f>
        <v>0</v>
      </c>
      <c r="R83" s="33">
        <f>IF(ISNUMBER(K83)=FALSE,J83,0)</f>
        <v>0</v>
      </c>
    </row>
    <row r="84">
      <c r="A84" s="9"/>
      <c r="B84" s="56" t="s">
        <v>130</v>
      </c>
      <c r="C84" s="1"/>
      <c r="D84" s="1"/>
      <c r="E84" s="57" t="s">
        <v>1237</v>
      </c>
      <c r="F84" s="1"/>
      <c r="G84" s="1"/>
      <c r="H84" s="48"/>
      <c r="I84" s="1"/>
      <c r="J84" s="48"/>
      <c r="K84" s="1"/>
      <c r="L84" s="1"/>
      <c r="M84" s="12"/>
      <c r="N84" s="2"/>
      <c r="O84" s="2"/>
      <c r="P84" s="2"/>
      <c r="Q84" s="2"/>
    </row>
    <row r="85" thickBot="1">
      <c r="A85" s="9"/>
      <c r="B85" s="58" t="s">
        <v>132</v>
      </c>
      <c r="C85" s="29"/>
      <c r="D85" s="29"/>
      <c r="E85" s="59" t="s">
        <v>1474</v>
      </c>
      <c r="F85" s="29"/>
      <c r="G85" s="29"/>
      <c r="H85" s="60"/>
      <c r="I85" s="29"/>
      <c r="J85" s="60"/>
      <c r="K85" s="29"/>
      <c r="L85" s="29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5">
        <v>9</v>
      </c>
      <c r="D86" s="1"/>
      <c r="E86" s="66" t="s">
        <v>169</v>
      </c>
      <c r="F86" s="1"/>
      <c r="G86" s="67" t="s">
        <v>152</v>
      </c>
      <c r="H86" s="68">
        <f>0+J83</f>
        <v>0</v>
      </c>
      <c r="I86" s="67" t="s">
        <v>153</v>
      </c>
      <c r="J86" s="69">
        <f>(L86-H86)</f>
        <v>0</v>
      </c>
      <c r="K86" s="67" t="s">
        <v>154</v>
      </c>
      <c r="L86" s="70">
        <f>0+L83</f>
        <v>0</v>
      </c>
      <c r="M86" s="12"/>
      <c r="N86" s="2"/>
      <c r="O86" s="2"/>
      <c r="P86" s="2"/>
      <c r="Q86" s="41">
        <f>0+Q83</f>
        <v>0</v>
      </c>
      <c r="R86" s="33">
        <f>0+R83</f>
        <v>0</v>
      </c>
      <c r="S86" s="71">
        <f>Q86*(1+J86)+R86</f>
        <v>0</v>
      </c>
    </row>
    <row r="87" thickTop="1" thickBot="1" ht="25" customHeight="1">
      <c r="A87" s="9"/>
      <c r="B87" s="72"/>
      <c r="C87" s="72"/>
      <c r="D87" s="72"/>
      <c r="E87" s="73"/>
      <c r="F87" s="72"/>
      <c r="G87" s="74" t="s">
        <v>155</v>
      </c>
      <c r="H87" s="75">
        <f>0+J83</f>
        <v>0</v>
      </c>
      <c r="I87" s="74" t="s">
        <v>156</v>
      </c>
      <c r="J87" s="76">
        <f>0+J86</f>
        <v>0</v>
      </c>
      <c r="K87" s="74" t="s">
        <v>157</v>
      </c>
      <c r="L87" s="77">
        <f>0+L83</f>
        <v>0</v>
      </c>
      <c r="M87" s="12"/>
      <c r="N87" s="2"/>
      <c r="O87" s="2"/>
      <c r="P87" s="2"/>
      <c r="Q87" s="2"/>
    </row>
    <row r="88">
      <c r="A88" s="13"/>
      <c r="B88" s="4"/>
      <c r="C88" s="4"/>
      <c r="D88" s="4"/>
      <c r="E88" s="4"/>
      <c r="F88" s="4"/>
      <c r="G88" s="4"/>
      <c r="H88" s="78"/>
      <c r="I88" s="4"/>
      <c r="J88" s="78"/>
      <c r="K88" s="4"/>
      <c r="L88" s="4"/>
      <c r="M88" s="14"/>
      <c r="N88" s="2"/>
      <c r="O88" s="2"/>
      <c r="P88" s="2"/>
      <c r="Q88" s="2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2"/>
      <c r="O89" s="2"/>
      <c r="P89" s="2"/>
      <c r="Q89" s="2"/>
    </row>
  </sheetData>
  <mergeCells count="51">
    <mergeCell ref="B31:L31"/>
    <mergeCell ref="B33:D33"/>
    <mergeCell ref="B34:D34"/>
    <mergeCell ref="B36:D36"/>
    <mergeCell ref="B37:D37"/>
    <mergeCell ref="B40:L40"/>
    <mergeCell ref="B42:D42"/>
    <mergeCell ref="B43:D43"/>
    <mergeCell ref="B45:D45"/>
    <mergeCell ref="B46:D46"/>
    <mergeCell ref="B48:D48"/>
    <mergeCell ref="B49:D49"/>
    <mergeCell ref="B52:L52"/>
    <mergeCell ref="B54:D54"/>
    <mergeCell ref="B55:D55"/>
    <mergeCell ref="B58:L58"/>
    <mergeCell ref="B60:D60"/>
    <mergeCell ref="B61:D61"/>
    <mergeCell ref="B63:D63"/>
    <mergeCell ref="B64:D64"/>
    <mergeCell ref="B67:L67"/>
    <mergeCell ref="B69:D69"/>
    <mergeCell ref="B70:D70"/>
    <mergeCell ref="B73:L73"/>
    <mergeCell ref="B75:D75"/>
    <mergeCell ref="B76:D76"/>
    <mergeCell ref="B78:D78"/>
    <mergeCell ref="B79:D79"/>
    <mergeCell ref="B82:L82"/>
    <mergeCell ref="B84:D84"/>
    <mergeCell ref="B85:D85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3:D23"/>
    <mergeCell ref="B24:D24"/>
    <mergeCell ref="B25:D25"/>
    <mergeCell ref="B26:D26"/>
    <mergeCell ref="B28:C29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H36+H45+H51+H60+H66+H72+H78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1475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L36+L45+L51+L60+L66+L72+L78</f>
        <v>0</v>
      </c>
      <c r="K11" s="1"/>
      <c r="L11" s="1"/>
      <c r="M11" s="12"/>
      <c r="N11" s="2"/>
      <c r="O11" s="2"/>
      <c r="P11" s="2"/>
      <c r="Q11" s="41">
        <f>IF(SUM(K20:K26)&gt;0,ROUND(SUM(S20:S26)/SUM(K20:K26)-1,8),0)</f>
        <v>0</v>
      </c>
      <c r="R11" s="33">
        <f>AVERAGE(J35,J44,J50,J59,J65,J71,J77)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H36</f>
        <v>0</v>
      </c>
      <c r="L20" s="46">
        <f>L36</f>
        <v>0</v>
      </c>
      <c r="M20" s="12"/>
      <c r="N20" s="2"/>
      <c r="O20" s="2"/>
      <c r="P20" s="2"/>
      <c r="Q20" s="2"/>
      <c r="S20" s="33">
        <f>S35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H45</f>
        <v>0</v>
      </c>
      <c r="L21" s="46">
        <f>L45</f>
        <v>0</v>
      </c>
      <c r="M21" s="12"/>
      <c r="N21" s="2"/>
      <c r="O21" s="2"/>
      <c r="P21" s="2"/>
      <c r="Q21" s="2"/>
      <c r="S21" s="33">
        <f>S44</f>
        <v>0</v>
      </c>
    </row>
    <row r="22">
      <c r="A22" s="9"/>
      <c r="B22" s="44">
        <v>2</v>
      </c>
      <c r="C22" s="1"/>
      <c r="D22" s="1"/>
      <c r="E22" s="45" t="s">
        <v>166</v>
      </c>
      <c r="F22" s="1"/>
      <c r="G22" s="1"/>
      <c r="H22" s="1"/>
      <c r="I22" s="1"/>
      <c r="J22" s="1"/>
      <c r="K22" s="46">
        <f>H51</f>
        <v>0</v>
      </c>
      <c r="L22" s="46">
        <f>L51</f>
        <v>0</v>
      </c>
      <c r="M22" s="12"/>
      <c r="N22" s="2"/>
      <c r="O22" s="2"/>
      <c r="P22" s="2"/>
      <c r="Q22" s="2"/>
      <c r="S22" s="33">
        <f>S50</f>
        <v>0</v>
      </c>
    </row>
    <row r="23">
      <c r="A23" s="9"/>
      <c r="B23" s="44">
        <v>3</v>
      </c>
      <c r="C23" s="1"/>
      <c r="D23" s="1"/>
      <c r="E23" s="45" t="s">
        <v>687</v>
      </c>
      <c r="F23" s="1"/>
      <c r="G23" s="1"/>
      <c r="H23" s="1"/>
      <c r="I23" s="1"/>
      <c r="J23" s="1"/>
      <c r="K23" s="46">
        <f>H60</f>
        <v>0</v>
      </c>
      <c r="L23" s="46">
        <f>L60</f>
        <v>0</v>
      </c>
      <c r="M23" s="12"/>
      <c r="N23" s="2"/>
      <c r="O23" s="2"/>
      <c r="P23" s="2"/>
      <c r="Q23" s="2"/>
      <c r="S23" s="33">
        <f>S59</f>
        <v>0</v>
      </c>
    </row>
    <row r="24">
      <c r="A24" s="9"/>
      <c r="B24" s="44">
        <v>4</v>
      </c>
      <c r="C24" s="1"/>
      <c r="D24" s="1"/>
      <c r="E24" s="45" t="s">
        <v>602</v>
      </c>
      <c r="F24" s="1"/>
      <c r="G24" s="1"/>
      <c r="H24" s="1"/>
      <c r="I24" s="1"/>
      <c r="J24" s="1"/>
      <c r="K24" s="46">
        <f>H66</f>
        <v>0</v>
      </c>
      <c r="L24" s="46">
        <f>L66</f>
        <v>0</v>
      </c>
      <c r="M24" s="12"/>
      <c r="N24" s="2"/>
      <c r="O24" s="2"/>
      <c r="P24" s="2"/>
      <c r="Q24" s="2"/>
      <c r="S24" s="33">
        <f>S65</f>
        <v>0</v>
      </c>
    </row>
    <row r="25">
      <c r="A25" s="9"/>
      <c r="B25" s="44">
        <v>7</v>
      </c>
      <c r="C25" s="1"/>
      <c r="D25" s="1"/>
      <c r="E25" s="45" t="s">
        <v>688</v>
      </c>
      <c r="F25" s="1"/>
      <c r="G25" s="1"/>
      <c r="H25" s="1"/>
      <c r="I25" s="1"/>
      <c r="J25" s="1"/>
      <c r="K25" s="46">
        <f>H72</f>
        <v>0</v>
      </c>
      <c r="L25" s="46">
        <f>L72</f>
        <v>0</v>
      </c>
      <c r="M25" s="79"/>
      <c r="N25" s="2"/>
      <c r="O25" s="2"/>
      <c r="P25" s="2"/>
      <c r="Q25" s="2"/>
      <c r="S25" s="33">
        <f>S71</f>
        <v>0</v>
      </c>
    </row>
    <row r="26">
      <c r="A26" s="9"/>
      <c r="B26" s="44">
        <v>9</v>
      </c>
      <c r="C26" s="1"/>
      <c r="D26" s="1"/>
      <c r="E26" s="45" t="s">
        <v>169</v>
      </c>
      <c r="F26" s="1"/>
      <c r="G26" s="1"/>
      <c r="H26" s="1"/>
      <c r="I26" s="1"/>
      <c r="J26" s="1"/>
      <c r="K26" s="46">
        <f>H78</f>
        <v>0</v>
      </c>
      <c r="L26" s="46">
        <f>L78</f>
        <v>0</v>
      </c>
      <c r="M26" s="79"/>
      <c r="N26" s="2"/>
      <c r="O26" s="2"/>
      <c r="P26" s="2"/>
      <c r="Q26" s="2"/>
      <c r="S26" s="33">
        <f>S77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80"/>
      <c r="N27" s="2"/>
      <c r="O27" s="2"/>
      <c r="P27" s="2"/>
      <c r="Q27" s="2"/>
    </row>
    <row r="28" ht="14" customHeight="1">
      <c r="A28" s="4"/>
      <c r="B28" s="36" t="s">
        <v>118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81"/>
      <c r="N29" s="2"/>
      <c r="O29" s="2"/>
      <c r="P29" s="2"/>
      <c r="Q29" s="2"/>
    </row>
    <row r="30" ht="18" customHeight="1">
      <c r="A30" s="9"/>
      <c r="B30" s="42" t="s">
        <v>119</v>
      </c>
      <c r="C30" s="42" t="s">
        <v>115</v>
      </c>
      <c r="D30" s="42" t="s">
        <v>120</v>
      </c>
      <c r="E30" s="42" t="s">
        <v>116</v>
      </c>
      <c r="F30" s="42" t="s">
        <v>121</v>
      </c>
      <c r="G30" s="43" t="s">
        <v>122</v>
      </c>
      <c r="H30" s="22" t="s">
        <v>123</v>
      </c>
      <c r="I30" s="22" t="s">
        <v>124</v>
      </c>
      <c r="J30" s="22" t="s">
        <v>17</v>
      </c>
      <c r="K30" s="43" t="s">
        <v>125</v>
      </c>
      <c r="L30" s="22" t="s">
        <v>18</v>
      </c>
      <c r="M30" s="79"/>
      <c r="N30" s="2"/>
      <c r="O30" s="2"/>
      <c r="P30" s="2"/>
      <c r="Q30" s="2"/>
    </row>
    <row r="31" ht="40" customHeight="1">
      <c r="A31" s="9"/>
      <c r="B31" s="47" t="s">
        <v>126</v>
      </c>
      <c r="C31" s="1"/>
      <c r="D31" s="1"/>
      <c r="E31" s="1"/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>
      <c r="A32" s="9"/>
      <c r="B32" s="49">
        <v>1</v>
      </c>
      <c r="C32" s="50" t="s">
        <v>170</v>
      </c>
      <c r="D32" s="50" t="s">
        <v>7</v>
      </c>
      <c r="E32" s="50" t="s">
        <v>171</v>
      </c>
      <c r="F32" s="50" t="s">
        <v>7</v>
      </c>
      <c r="G32" s="51" t="s">
        <v>172</v>
      </c>
      <c r="H32" s="52">
        <v>7.8120000000000003</v>
      </c>
      <c r="I32" s="24">
        <f>ROUND(0,2)</f>
        <v>0</v>
      </c>
      <c r="J32" s="53">
        <f>ROUND(I32*H32,2)</f>
        <v>0</v>
      </c>
      <c r="K32" s="54">
        <v>0.20999999999999999</v>
      </c>
      <c r="L32" s="55">
        <f>IF(ISNUMBER(K32),ROUND(J32*(K32+1),2),0)</f>
        <v>0</v>
      </c>
      <c r="M32" s="12"/>
      <c r="N32" s="2"/>
      <c r="O32" s="2"/>
      <c r="P32" s="2"/>
      <c r="Q32" s="41">
        <f>IF(ISNUMBER(K32),IF(H32&gt;0,IF(I32&gt;0,J32,0),0),0)</f>
        <v>0</v>
      </c>
      <c r="R32" s="33">
        <f>IF(ISNUMBER(K32)=FALSE,J32,0)</f>
        <v>0</v>
      </c>
    </row>
    <row r="33">
      <c r="A33" s="9"/>
      <c r="B33" s="56" t="s">
        <v>130</v>
      </c>
      <c r="C33" s="1"/>
      <c r="D33" s="1"/>
      <c r="E33" s="57" t="s">
        <v>7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 thickBot="1">
      <c r="A34" s="9"/>
      <c r="B34" s="58" t="s">
        <v>132</v>
      </c>
      <c r="C34" s="29"/>
      <c r="D34" s="29"/>
      <c r="E34" s="59" t="s">
        <v>1476</v>
      </c>
      <c r="F34" s="29"/>
      <c r="G34" s="29"/>
      <c r="H34" s="60"/>
      <c r="I34" s="29"/>
      <c r="J34" s="60"/>
      <c r="K34" s="29"/>
      <c r="L34" s="29"/>
      <c r="M34" s="12"/>
      <c r="N34" s="2"/>
      <c r="O34" s="2"/>
      <c r="P34" s="2"/>
      <c r="Q34" s="2"/>
    </row>
    <row r="35" thickTop="1" thickBot="1" ht="25" customHeight="1">
      <c r="A35" s="9"/>
      <c r="B35" s="1"/>
      <c r="C35" s="65">
        <v>0</v>
      </c>
      <c r="D35" s="1"/>
      <c r="E35" s="66" t="s">
        <v>117</v>
      </c>
      <c r="F35" s="1"/>
      <c r="G35" s="67" t="s">
        <v>152</v>
      </c>
      <c r="H35" s="68">
        <f>0+J32</f>
        <v>0</v>
      </c>
      <c r="I35" s="67" t="s">
        <v>153</v>
      </c>
      <c r="J35" s="69">
        <f>(L35-H35)</f>
        <v>0</v>
      </c>
      <c r="K35" s="67" t="s">
        <v>154</v>
      </c>
      <c r="L35" s="70">
        <f>0+L32</f>
        <v>0</v>
      </c>
      <c r="M35" s="12"/>
      <c r="N35" s="2"/>
      <c r="O35" s="2"/>
      <c r="P35" s="2"/>
      <c r="Q35" s="41">
        <f>0+Q32</f>
        <v>0</v>
      </c>
      <c r="R35" s="33">
        <f>0+R32</f>
        <v>0</v>
      </c>
      <c r="S35" s="71">
        <f>Q35*(1+J35)+R35</f>
        <v>0</v>
      </c>
    </row>
    <row r="36" thickTop="1" thickBot="1" ht="25" customHeight="1">
      <c r="A36" s="9"/>
      <c r="B36" s="72"/>
      <c r="C36" s="72"/>
      <c r="D36" s="72"/>
      <c r="E36" s="73"/>
      <c r="F36" s="72"/>
      <c r="G36" s="74" t="s">
        <v>155</v>
      </c>
      <c r="H36" s="75">
        <f>0+J32</f>
        <v>0</v>
      </c>
      <c r="I36" s="74" t="s">
        <v>156</v>
      </c>
      <c r="J36" s="76">
        <f>0+J35</f>
        <v>0</v>
      </c>
      <c r="K36" s="74" t="s">
        <v>157</v>
      </c>
      <c r="L36" s="77">
        <f>0+L32</f>
        <v>0</v>
      </c>
      <c r="M36" s="12"/>
      <c r="N36" s="2"/>
      <c r="O36" s="2"/>
      <c r="P36" s="2"/>
      <c r="Q36" s="2"/>
    </row>
    <row r="37" ht="40" customHeight="1">
      <c r="A37" s="9"/>
      <c r="B37" s="82" t="s">
        <v>197</v>
      </c>
      <c r="C37" s="1"/>
      <c r="D37" s="1"/>
      <c r="E37" s="1"/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>
      <c r="A38" s="9"/>
      <c r="B38" s="49">
        <v>2</v>
      </c>
      <c r="C38" s="50" t="s">
        <v>607</v>
      </c>
      <c r="D38" s="50" t="s">
        <v>7</v>
      </c>
      <c r="E38" s="50" t="s">
        <v>608</v>
      </c>
      <c r="F38" s="50" t="s">
        <v>7</v>
      </c>
      <c r="G38" s="51" t="s">
        <v>172</v>
      </c>
      <c r="H38" s="52">
        <v>7.8120000000000003</v>
      </c>
      <c r="I38" s="24">
        <f>ROUND(0,2)</f>
        <v>0</v>
      </c>
      <c r="J38" s="53">
        <f>ROUND(I38*H38,2)</f>
        <v>0</v>
      </c>
      <c r="K38" s="54">
        <v>0.20999999999999999</v>
      </c>
      <c r="L38" s="55">
        <f>IF(ISNUMBER(K38),ROUND(J38*(K38+1),2),0)</f>
        <v>0</v>
      </c>
      <c r="M38" s="12"/>
      <c r="N38" s="2"/>
      <c r="O38" s="2"/>
      <c r="P38" s="2"/>
      <c r="Q38" s="41">
        <f>IF(ISNUMBER(K38),IF(H38&gt;0,IF(I38&gt;0,J38,0),0),0)</f>
        <v>0</v>
      </c>
      <c r="R38" s="33">
        <f>IF(ISNUMBER(K38)=FALSE,J38,0)</f>
        <v>0</v>
      </c>
    </row>
    <row r="39">
      <c r="A39" s="9"/>
      <c r="B39" s="56" t="s">
        <v>130</v>
      </c>
      <c r="C39" s="1"/>
      <c r="D39" s="1"/>
      <c r="E39" s="57" t="s">
        <v>7</v>
      </c>
      <c r="F39" s="1"/>
      <c r="G39" s="1"/>
      <c r="H39" s="48"/>
      <c r="I39" s="1"/>
      <c r="J39" s="48"/>
      <c r="K39" s="1"/>
      <c r="L39" s="1"/>
      <c r="M39" s="12"/>
      <c r="N39" s="2"/>
      <c r="O39" s="2"/>
      <c r="P39" s="2"/>
      <c r="Q39" s="2"/>
    </row>
    <row r="40" thickBot="1">
      <c r="A40" s="9"/>
      <c r="B40" s="58" t="s">
        <v>132</v>
      </c>
      <c r="C40" s="29"/>
      <c r="D40" s="29"/>
      <c r="E40" s="59" t="s">
        <v>1477</v>
      </c>
      <c r="F40" s="29"/>
      <c r="G40" s="29"/>
      <c r="H40" s="60"/>
      <c r="I40" s="29"/>
      <c r="J40" s="60"/>
      <c r="K40" s="29"/>
      <c r="L40" s="29"/>
      <c r="M40" s="12"/>
      <c r="N40" s="2"/>
      <c r="O40" s="2"/>
      <c r="P40" s="2"/>
      <c r="Q40" s="2"/>
    </row>
    <row r="41" thickTop="1">
      <c r="A41" s="9"/>
      <c r="B41" s="49">
        <v>3</v>
      </c>
      <c r="C41" s="50" t="s">
        <v>257</v>
      </c>
      <c r="D41" s="50" t="s">
        <v>7</v>
      </c>
      <c r="E41" s="50" t="s">
        <v>258</v>
      </c>
      <c r="F41" s="50" t="s">
        <v>7</v>
      </c>
      <c r="G41" s="51" t="s">
        <v>172</v>
      </c>
      <c r="H41" s="61">
        <v>7.8120000000000003</v>
      </c>
      <c r="I41" s="35">
        <f>ROUND(0,2)</f>
        <v>0</v>
      </c>
      <c r="J41" s="62">
        <f>ROUND(I41*H41,2)</f>
        <v>0</v>
      </c>
      <c r="K41" s="63">
        <v>0.20999999999999999</v>
      </c>
      <c r="L41" s="64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3">
        <f>IF(ISNUMBER(K41)=FALSE,J41,0)</f>
        <v>0</v>
      </c>
    </row>
    <row r="42">
      <c r="A42" s="9"/>
      <c r="B42" s="56" t="s">
        <v>130</v>
      </c>
      <c r="C42" s="1"/>
      <c r="D42" s="1"/>
      <c r="E42" s="57" t="s">
        <v>7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 thickBot="1">
      <c r="A43" s="9"/>
      <c r="B43" s="58" t="s">
        <v>132</v>
      </c>
      <c r="C43" s="29"/>
      <c r="D43" s="29"/>
      <c r="E43" s="59" t="s">
        <v>1478</v>
      </c>
      <c r="F43" s="29"/>
      <c r="G43" s="29"/>
      <c r="H43" s="60"/>
      <c r="I43" s="29"/>
      <c r="J43" s="60"/>
      <c r="K43" s="29"/>
      <c r="L43" s="29"/>
      <c r="M43" s="12"/>
      <c r="N43" s="2"/>
      <c r="O43" s="2"/>
      <c r="P43" s="2"/>
      <c r="Q43" s="2"/>
    </row>
    <row r="44" thickTop="1" thickBot="1" ht="25" customHeight="1">
      <c r="A44" s="9"/>
      <c r="B44" s="1"/>
      <c r="C44" s="65">
        <v>1</v>
      </c>
      <c r="D44" s="1"/>
      <c r="E44" s="66" t="s">
        <v>165</v>
      </c>
      <c r="F44" s="1"/>
      <c r="G44" s="67" t="s">
        <v>152</v>
      </c>
      <c r="H44" s="68">
        <f>J38+J41</f>
        <v>0</v>
      </c>
      <c r="I44" s="67" t="s">
        <v>153</v>
      </c>
      <c r="J44" s="69">
        <f>(L44-H44)</f>
        <v>0</v>
      </c>
      <c r="K44" s="67" t="s">
        <v>154</v>
      </c>
      <c r="L44" s="70">
        <f>L38+L41</f>
        <v>0</v>
      </c>
      <c r="M44" s="12"/>
      <c r="N44" s="2"/>
      <c r="O44" s="2"/>
      <c r="P44" s="2"/>
      <c r="Q44" s="41">
        <f>0+Q38+Q41</f>
        <v>0</v>
      </c>
      <c r="R44" s="33">
        <f>0+R38+R41</f>
        <v>0</v>
      </c>
      <c r="S44" s="71">
        <f>Q44*(1+J44)+R44</f>
        <v>0</v>
      </c>
    </row>
    <row r="45" thickTop="1" thickBot="1" ht="25" customHeight="1">
      <c r="A45" s="9"/>
      <c r="B45" s="72"/>
      <c r="C45" s="72"/>
      <c r="D45" s="72"/>
      <c r="E45" s="73"/>
      <c r="F45" s="72"/>
      <c r="G45" s="74" t="s">
        <v>155</v>
      </c>
      <c r="H45" s="75">
        <f>J38+J41</f>
        <v>0</v>
      </c>
      <c r="I45" s="74" t="s">
        <v>156</v>
      </c>
      <c r="J45" s="76">
        <f>0+J44</f>
        <v>0</v>
      </c>
      <c r="K45" s="74" t="s">
        <v>157</v>
      </c>
      <c r="L45" s="77">
        <f>L38+L41</f>
        <v>0</v>
      </c>
      <c r="M45" s="12"/>
      <c r="N45" s="2"/>
      <c r="O45" s="2"/>
      <c r="P45" s="2"/>
      <c r="Q45" s="2"/>
    </row>
    <row r="46" ht="40" customHeight="1">
      <c r="A46" s="9"/>
      <c r="B46" s="82" t="s">
        <v>286</v>
      </c>
      <c r="C46" s="1"/>
      <c r="D46" s="1"/>
      <c r="E46" s="1"/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>
      <c r="A47" s="9"/>
      <c r="B47" s="49">
        <v>4</v>
      </c>
      <c r="C47" s="50" t="s">
        <v>1462</v>
      </c>
      <c r="D47" s="50" t="s">
        <v>7</v>
      </c>
      <c r="E47" s="50" t="s">
        <v>1463</v>
      </c>
      <c r="F47" s="50" t="s">
        <v>7</v>
      </c>
      <c r="G47" s="51" t="s">
        <v>172</v>
      </c>
      <c r="H47" s="52">
        <v>5.5800000000000001</v>
      </c>
      <c r="I47" s="24">
        <f>ROUND(0,2)</f>
        <v>0</v>
      </c>
      <c r="J47" s="53">
        <f>ROUND(I47*H47,2)</f>
        <v>0</v>
      </c>
      <c r="K47" s="54">
        <v>0.20999999999999999</v>
      </c>
      <c r="L47" s="55">
        <f>IF(ISNUMBER(K47),ROUND(J47*(K47+1),2),0)</f>
        <v>0</v>
      </c>
      <c r="M47" s="12"/>
      <c r="N47" s="2"/>
      <c r="O47" s="2"/>
      <c r="P47" s="2"/>
      <c r="Q47" s="41">
        <f>IF(ISNUMBER(K47),IF(H47&gt;0,IF(I47&gt;0,J47,0),0),0)</f>
        <v>0</v>
      </c>
      <c r="R47" s="33">
        <f>IF(ISNUMBER(K47)=FALSE,J47,0)</f>
        <v>0</v>
      </c>
    </row>
    <row r="48">
      <c r="A48" s="9"/>
      <c r="B48" s="56" t="s">
        <v>130</v>
      </c>
      <c r="C48" s="1"/>
      <c r="D48" s="1"/>
      <c r="E48" s="57" t="s">
        <v>7</v>
      </c>
      <c r="F48" s="1"/>
      <c r="G48" s="1"/>
      <c r="H48" s="48"/>
      <c r="I48" s="1"/>
      <c r="J48" s="48"/>
      <c r="K48" s="1"/>
      <c r="L48" s="1"/>
      <c r="M48" s="12"/>
      <c r="N48" s="2"/>
      <c r="O48" s="2"/>
      <c r="P48" s="2"/>
      <c r="Q48" s="2"/>
    </row>
    <row r="49" thickBot="1">
      <c r="A49" s="9"/>
      <c r="B49" s="58" t="s">
        <v>132</v>
      </c>
      <c r="C49" s="29"/>
      <c r="D49" s="29"/>
      <c r="E49" s="59" t="s">
        <v>1479</v>
      </c>
      <c r="F49" s="29"/>
      <c r="G49" s="29"/>
      <c r="H49" s="60"/>
      <c r="I49" s="29"/>
      <c r="J49" s="60"/>
      <c r="K49" s="29"/>
      <c r="L49" s="29"/>
      <c r="M49" s="12"/>
      <c r="N49" s="2"/>
      <c r="O49" s="2"/>
      <c r="P49" s="2"/>
      <c r="Q49" s="2"/>
    </row>
    <row r="50" thickTop="1" thickBot="1" ht="25" customHeight="1">
      <c r="A50" s="9"/>
      <c r="B50" s="1"/>
      <c r="C50" s="65">
        <v>2</v>
      </c>
      <c r="D50" s="1"/>
      <c r="E50" s="66" t="s">
        <v>166</v>
      </c>
      <c r="F50" s="1"/>
      <c r="G50" s="67" t="s">
        <v>152</v>
      </c>
      <c r="H50" s="68">
        <f>0+J47</f>
        <v>0</v>
      </c>
      <c r="I50" s="67" t="s">
        <v>153</v>
      </c>
      <c r="J50" s="69">
        <f>(L50-H50)</f>
        <v>0</v>
      </c>
      <c r="K50" s="67" t="s">
        <v>154</v>
      </c>
      <c r="L50" s="70">
        <f>0+L47</f>
        <v>0</v>
      </c>
      <c r="M50" s="12"/>
      <c r="N50" s="2"/>
      <c r="O50" s="2"/>
      <c r="P50" s="2"/>
      <c r="Q50" s="41">
        <f>0+Q47</f>
        <v>0</v>
      </c>
      <c r="R50" s="33">
        <f>0+R47</f>
        <v>0</v>
      </c>
      <c r="S50" s="71">
        <f>Q50*(1+J50)+R50</f>
        <v>0</v>
      </c>
    </row>
    <row r="51" thickTop="1" thickBot="1" ht="25" customHeight="1">
      <c r="A51" s="9"/>
      <c r="B51" s="72"/>
      <c r="C51" s="72"/>
      <c r="D51" s="72"/>
      <c r="E51" s="73"/>
      <c r="F51" s="72"/>
      <c r="G51" s="74" t="s">
        <v>155</v>
      </c>
      <c r="H51" s="75">
        <f>0+J47</f>
        <v>0</v>
      </c>
      <c r="I51" s="74" t="s">
        <v>156</v>
      </c>
      <c r="J51" s="76">
        <f>0+J50</f>
        <v>0</v>
      </c>
      <c r="K51" s="74" t="s">
        <v>157</v>
      </c>
      <c r="L51" s="77">
        <f>0+L47</f>
        <v>0</v>
      </c>
      <c r="M51" s="12"/>
      <c r="N51" s="2"/>
      <c r="O51" s="2"/>
      <c r="P51" s="2"/>
      <c r="Q51" s="2"/>
    </row>
    <row r="52" ht="40" customHeight="1">
      <c r="A52" s="9"/>
      <c r="B52" s="82" t="s">
        <v>730</v>
      </c>
      <c r="C52" s="1"/>
      <c r="D52" s="1"/>
      <c r="E52" s="1"/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>
      <c r="A53" s="9"/>
      <c r="B53" s="49">
        <v>5</v>
      </c>
      <c r="C53" s="50" t="s">
        <v>1210</v>
      </c>
      <c r="D53" s="50" t="s">
        <v>7</v>
      </c>
      <c r="E53" s="50" t="s">
        <v>1211</v>
      </c>
      <c r="F53" s="50" t="s">
        <v>7</v>
      </c>
      <c r="G53" s="51" t="s">
        <v>736</v>
      </c>
      <c r="H53" s="52">
        <v>11</v>
      </c>
      <c r="I53" s="24">
        <f>ROUND(0,2)</f>
        <v>0</v>
      </c>
      <c r="J53" s="53">
        <f>ROUND(I53*H53,2)</f>
        <v>0</v>
      </c>
      <c r="K53" s="54">
        <v>0.20999999999999999</v>
      </c>
      <c r="L53" s="55">
        <f>IF(ISNUMBER(K53),ROUND(J53*(K53+1),2),0)</f>
        <v>0</v>
      </c>
      <c r="M53" s="12"/>
      <c r="N53" s="2"/>
      <c r="O53" s="2"/>
      <c r="P53" s="2"/>
      <c r="Q53" s="41">
        <f>IF(ISNUMBER(K53),IF(H53&gt;0,IF(I53&gt;0,J53,0),0),0)</f>
        <v>0</v>
      </c>
      <c r="R53" s="33">
        <f>IF(ISNUMBER(K53)=FALSE,J53,0)</f>
        <v>0</v>
      </c>
    </row>
    <row r="54">
      <c r="A54" s="9"/>
      <c r="B54" s="56" t="s">
        <v>130</v>
      </c>
      <c r="C54" s="1"/>
      <c r="D54" s="1"/>
      <c r="E54" s="57" t="s">
        <v>1212</v>
      </c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 thickBot="1">
      <c r="A55" s="9"/>
      <c r="B55" s="58" t="s">
        <v>132</v>
      </c>
      <c r="C55" s="29"/>
      <c r="D55" s="29"/>
      <c r="E55" s="59" t="s">
        <v>1465</v>
      </c>
      <c r="F55" s="29"/>
      <c r="G55" s="29"/>
      <c r="H55" s="60"/>
      <c r="I55" s="29"/>
      <c r="J55" s="60"/>
      <c r="K55" s="29"/>
      <c r="L55" s="29"/>
      <c r="M55" s="12"/>
      <c r="N55" s="2"/>
      <c r="O55" s="2"/>
      <c r="P55" s="2"/>
      <c r="Q55" s="2"/>
    </row>
    <row r="56" thickTop="1">
      <c r="A56" s="9"/>
      <c r="B56" s="49">
        <v>6</v>
      </c>
      <c r="C56" s="50" t="s">
        <v>1214</v>
      </c>
      <c r="D56" s="50" t="s">
        <v>7</v>
      </c>
      <c r="E56" s="50" t="s">
        <v>1215</v>
      </c>
      <c r="F56" s="50" t="s">
        <v>7</v>
      </c>
      <c r="G56" s="51" t="s">
        <v>172</v>
      </c>
      <c r="H56" s="61">
        <v>3.6640000000000001</v>
      </c>
      <c r="I56" s="35">
        <f>ROUND(0,2)</f>
        <v>0</v>
      </c>
      <c r="J56" s="62">
        <f>ROUND(I56*H56,2)</f>
        <v>0</v>
      </c>
      <c r="K56" s="63">
        <v>0.20999999999999999</v>
      </c>
      <c r="L56" s="64">
        <f>IF(ISNUMBER(K56),ROUND(J56*(K56+1),2),0)</f>
        <v>0</v>
      </c>
      <c r="M56" s="12"/>
      <c r="N56" s="2"/>
      <c r="O56" s="2"/>
      <c r="P56" s="2"/>
      <c r="Q56" s="41">
        <f>IF(ISNUMBER(K56),IF(H56&gt;0,IF(I56&gt;0,J56,0),0),0)</f>
        <v>0</v>
      </c>
      <c r="R56" s="33">
        <f>IF(ISNUMBER(K56)=FALSE,J56,0)</f>
        <v>0</v>
      </c>
    </row>
    <row r="57">
      <c r="A57" s="9"/>
      <c r="B57" s="56" t="s">
        <v>130</v>
      </c>
      <c r="C57" s="1"/>
      <c r="D57" s="1"/>
      <c r="E57" s="57" t="s">
        <v>1216</v>
      </c>
      <c r="F57" s="1"/>
      <c r="G57" s="1"/>
      <c r="H57" s="48"/>
      <c r="I57" s="1"/>
      <c r="J57" s="48"/>
      <c r="K57" s="1"/>
      <c r="L57" s="1"/>
      <c r="M57" s="12"/>
      <c r="N57" s="2"/>
      <c r="O57" s="2"/>
      <c r="P57" s="2"/>
      <c r="Q57" s="2"/>
    </row>
    <row r="58" thickBot="1">
      <c r="A58" s="9"/>
      <c r="B58" s="58" t="s">
        <v>132</v>
      </c>
      <c r="C58" s="29"/>
      <c r="D58" s="29"/>
      <c r="E58" s="59" t="s">
        <v>1480</v>
      </c>
      <c r="F58" s="29"/>
      <c r="G58" s="29"/>
      <c r="H58" s="60"/>
      <c r="I58" s="29"/>
      <c r="J58" s="60"/>
      <c r="K58" s="29"/>
      <c r="L58" s="29"/>
      <c r="M58" s="12"/>
      <c r="N58" s="2"/>
      <c r="O58" s="2"/>
      <c r="P58" s="2"/>
      <c r="Q58" s="2"/>
    </row>
    <row r="59" thickTop="1" thickBot="1" ht="25" customHeight="1">
      <c r="A59" s="9"/>
      <c r="B59" s="1"/>
      <c r="C59" s="65">
        <v>3</v>
      </c>
      <c r="D59" s="1"/>
      <c r="E59" s="66" t="s">
        <v>687</v>
      </c>
      <c r="F59" s="1"/>
      <c r="G59" s="67" t="s">
        <v>152</v>
      </c>
      <c r="H59" s="68">
        <f>J53+J56</f>
        <v>0</v>
      </c>
      <c r="I59" s="67" t="s">
        <v>153</v>
      </c>
      <c r="J59" s="69">
        <f>(L59-H59)</f>
        <v>0</v>
      </c>
      <c r="K59" s="67" t="s">
        <v>154</v>
      </c>
      <c r="L59" s="70">
        <f>L53+L56</f>
        <v>0</v>
      </c>
      <c r="M59" s="12"/>
      <c r="N59" s="2"/>
      <c r="O59" s="2"/>
      <c r="P59" s="2"/>
      <c r="Q59" s="41">
        <f>0+Q53+Q56</f>
        <v>0</v>
      </c>
      <c r="R59" s="33">
        <f>0+R53+R56</f>
        <v>0</v>
      </c>
      <c r="S59" s="71">
        <f>Q59*(1+J59)+R59</f>
        <v>0</v>
      </c>
    </row>
    <row r="60" thickTop="1" thickBot="1" ht="25" customHeight="1">
      <c r="A60" s="9"/>
      <c r="B60" s="72"/>
      <c r="C60" s="72"/>
      <c r="D60" s="72"/>
      <c r="E60" s="73"/>
      <c r="F60" s="72"/>
      <c r="G60" s="74" t="s">
        <v>155</v>
      </c>
      <c r="H60" s="75">
        <f>J53+J56</f>
        <v>0</v>
      </c>
      <c r="I60" s="74" t="s">
        <v>156</v>
      </c>
      <c r="J60" s="76">
        <f>0+J59</f>
        <v>0</v>
      </c>
      <c r="K60" s="74" t="s">
        <v>157</v>
      </c>
      <c r="L60" s="77">
        <f>L53+L56</f>
        <v>0</v>
      </c>
      <c r="M60" s="12"/>
      <c r="N60" s="2"/>
      <c r="O60" s="2"/>
      <c r="P60" s="2"/>
      <c r="Q60" s="2"/>
    </row>
    <row r="61" ht="40" customHeight="1">
      <c r="A61" s="9"/>
      <c r="B61" s="82" t="s">
        <v>621</v>
      </c>
      <c r="C61" s="1"/>
      <c r="D61" s="1"/>
      <c r="E61" s="1"/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>
      <c r="A62" s="9"/>
      <c r="B62" s="49">
        <v>7</v>
      </c>
      <c r="C62" s="50" t="s">
        <v>742</v>
      </c>
      <c r="D62" s="50" t="s">
        <v>7</v>
      </c>
      <c r="E62" s="50" t="s">
        <v>743</v>
      </c>
      <c r="F62" s="50" t="s">
        <v>7</v>
      </c>
      <c r="G62" s="51" t="s">
        <v>172</v>
      </c>
      <c r="H62" s="52">
        <v>2.2320000000000002</v>
      </c>
      <c r="I62" s="24">
        <f>ROUND(0,2)</f>
        <v>0</v>
      </c>
      <c r="J62" s="53">
        <f>ROUND(I62*H62,2)</f>
        <v>0</v>
      </c>
      <c r="K62" s="54">
        <v>0.20999999999999999</v>
      </c>
      <c r="L62" s="55">
        <f>IF(ISNUMBER(K62),ROUND(J62*(K62+1),2),0)</f>
        <v>0</v>
      </c>
      <c r="M62" s="12"/>
      <c r="N62" s="2"/>
      <c r="O62" s="2"/>
      <c r="P62" s="2"/>
      <c r="Q62" s="41">
        <f>IF(ISNUMBER(K62),IF(H62&gt;0,IF(I62&gt;0,J62,0),0),0)</f>
        <v>0</v>
      </c>
      <c r="R62" s="33">
        <f>IF(ISNUMBER(K62)=FALSE,J62,0)</f>
        <v>0</v>
      </c>
    </row>
    <row r="63">
      <c r="A63" s="9"/>
      <c r="B63" s="56" t="s">
        <v>130</v>
      </c>
      <c r="C63" s="1"/>
      <c r="D63" s="1"/>
      <c r="E63" s="57" t="s">
        <v>7</v>
      </c>
      <c r="F63" s="1"/>
      <c r="G63" s="1"/>
      <c r="H63" s="48"/>
      <c r="I63" s="1"/>
      <c r="J63" s="48"/>
      <c r="K63" s="1"/>
      <c r="L63" s="1"/>
      <c r="M63" s="12"/>
      <c r="N63" s="2"/>
      <c r="O63" s="2"/>
      <c r="P63" s="2"/>
      <c r="Q63" s="2"/>
    </row>
    <row r="64" thickBot="1">
      <c r="A64" s="9"/>
      <c r="B64" s="58" t="s">
        <v>132</v>
      </c>
      <c r="C64" s="29"/>
      <c r="D64" s="29"/>
      <c r="E64" s="59" t="s">
        <v>1481</v>
      </c>
      <c r="F64" s="29"/>
      <c r="G64" s="29"/>
      <c r="H64" s="60"/>
      <c r="I64" s="29"/>
      <c r="J64" s="60"/>
      <c r="K64" s="29"/>
      <c r="L64" s="29"/>
      <c r="M64" s="12"/>
      <c r="N64" s="2"/>
      <c r="O64" s="2"/>
      <c r="P64" s="2"/>
      <c r="Q64" s="2"/>
    </row>
    <row r="65" thickTop="1" thickBot="1" ht="25" customHeight="1">
      <c r="A65" s="9"/>
      <c r="B65" s="1"/>
      <c r="C65" s="65">
        <v>4</v>
      </c>
      <c r="D65" s="1"/>
      <c r="E65" s="66" t="s">
        <v>602</v>
      </c>
      <c r="F65" s="1"/>
      <c r="G65" s="67" t="s">
        <v>152</v>
      </c>
      <c r="H65" s="68">
        <f>0+J62</f>
        <v>0</v>
      </c>
      <c r="I65" s="67" t="s">
        <v>153</v>
      </c>
      <c r="J65" s="69">
        <f>(L65-H65)</f>
        <v>0</v>
      </c>
      <c r="K65" s="67" t="s">
        <v>154</v>
      </c>
      <c r="L65" s="70">
        <f>0+L62</f>
        <v>0</v>
      </c>
      <c r="M65" s="12"/>
      <c r="N65" s="2"/>
      <c r="O65" s="2"/>
      <c r="P65" s="2"/>
      <c r="Q65" s="41">
        <f>0+Q62</f>
        <v>0</v>
      </c>
      <c r="R65" s="33">
        <f>0+R62</f>
        <v>0</v>
      </c>
      <c r="S65" s="71">
        <f>Q65*(1+J65)+R65</f>
        <v>0</v>
      </c>
    </row>
    <row r="66" thickTop="1" thickBot="1" ht="25" customHeight="1">
      <c r="A66" s="9"/>
      <c r="B66" s="72"/>
      <c r="C66" s="72"/>
      <c r="D66" s="72"/>
      <c r="E66" s="73"/>
      <c r="F66" s="72"/>
      <c r="G66" s="74" t="s">
        <v>155</v>
      </c>
      <c r="H66" s="75">
        <f>0+J62</f>
        <v>0</v>
      </c>
      <c r="I66" s="74" t="s">
        <v>156</v>
      </c>
      <c r="J66" s="76">
        <f>0+J65</f>
        <v>0</v>
      </c>
      <c r="K66" s="74" t="s">
        <v>157</v>
      </c>
      <c r="L66" s="77">
        <f>0+L62</f>
        <v>0</v>
      </c>
      <c r="M66" s="12"/>
      <c r="N66" s="2"/>
      <c r="O66" s="2"/>
      <c r="P66" s="2"/>
      <c r="Q66" s="2"/>
    </row>
    <row r="67" ht="40" customHeight="1">
      <c r="A67" s="9"/>
      <c r="B67" s="82" t="s">
        <v>752</v>
      </c>
      <c r="C67" s="1"/>
      <c r="D67" s="1"/>
      <c r="E67" s="1"/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>
      <c r="A68" s="9"/>
      <c r="B68" s="49">
        <v>8</v>
      </c>
      <c r="C68" s="50" t="s">
        <v>1468</v>
      </c>
      <c r="D68" s="50" t="s">
        <v>7</v>
      </c>
      <c r="E68" s="50" t="s">
        <v>1469</v>
      </c>
      <c r="F68" s="50" t="s">
        <v>7</v>
      </c>
      <c r="G68" s="51" t="s">
        <v>200</v>
      </c>
      <c r="H68" s="52">
        <v>34.625</v>
      </c>
      <c r="I68" s="24">
        <f>ROUND(0,2)</f>
        <v>0</v>
      </c>
      <c r="J68" s="53">
        <f>ROUND(I68*H68,2)</f>
        <v>0</v>
      </c>
      <c r="K68" s="54">
        <v>0.20999999999999999</v>
      </c>
      <c r="L68" s="55">
        <f>IF(ISNUMBER(K68),ROUND(J68*(K68+1),2),0)</f>
        <v>0</v>
      </c>
      <c r="M68" s="12"/>
      <c r="N68" s="2"/>
      <c r="O68" s="2"/>
      <c r="P68" s="2"/>
      <c r="Q68" s="41">
        <f>IF(ISNUMBER(K68),IF(H68&gt;0,IF(I68&gt;0,J68,0),0),0)</f>
        <v>0</v>
      </c>
      <c r="R68" s="33">
        <f>IF(ISNUMBER(K68)=FALSE,J68,0)</f>
        <v>0</v>
      </c>
    </row>
    <row r="69">
      <c r="A69" s="9"/>
      <c r="B69" s="56" t="s">
        <v>130</v>
      </c>
      <c r="C69" s="1"/>
      <c r="D69" s="1"/>
      <c r="E69" s="57" t="s">
        <v>7</v>
      </c>
      <c r="F69" s="1"/>
      <c r="G69" s="1"/>
      <c r="H69" s="48"/>
      <c r="I69" s="1"/>
      <c r="J69" s="48"/>
      <c r="K69" s="1"/>
      <c r="L69" s="1"/>
      <c r="M69" s="12"/>
      <c r="N69" s="2"/>
      <c r="O69" s="2"/>
      <c r="P69" s="2"/>
      <c r="Q69" s="2"/>
    </row>
    <row r="70" thickBot="1">
      <c r="A70" s="9"/>
      <c r="B70" s="58" t="s">
        <v>132</v>
      </c>
      <c r="C70" s="29"/>
      <c r="D70" s="29"/>
      <c r="E70" s="59" t="s">
        <v>1482</v>
      </c>
      <c r="F70" s="29"/>
      <c r="G70" s="29"/>
      <c r="H70" s="60"/>
      <c r="I70" s="29"/>
      <c r="J70" s="60"/>
      <c r="K70" s="29"/>
      <c r="L70" s="29"/>
      <c r="M70" s="12"/>
      <c r="N70" s="2"/>
      <c r="O70" s="2"/>
      <c r="P70" s="2"/>
      <c r="Q70" s="2"/>
    </row>
    <row r="71" thickTop="1" thickBot="1" ht="25" customHeight="1">
      <c r="A71" s="9"/>
      <c r="B71" s="1"/>
      <c r="C71" s="65">
        <v>7</v>
      </c>
      <c r="D71" s="1"/>
      <c r="E71" s="66" t="s">
        <v>688</v>
      </c>
      <c r="F71" s="1"/>
      <c r="G71" s="67" t="s">
        <v>152</v>
      </c>
      <c r="H71" s="68">
        <f>0+J68</f>
        <v>0</v>
      </c>
      <c r="I71" s="67" t="s">
        <v>153</v>
      </c>
      <c r="J71" s="69">
        <f>(L71-H71)</f>
        <v>0</v>
      </c>
      <c r="K71" s="67" t="s">
        <v>154</v>
      </c>
      <c r="L71" s="70">
        <f>0+L68</f>
        <v>0</v>
      </c>
      <c r="M71" s="12"/>
      <c r="N71" s="2"/>
      <c r="O71" s="2"/>
      <c r="P71" s="2"/>
      <c r="Q71" s="41">
        <f>0+Q68</f>
        <v>0</v>
      </c>
      <c r="R71" s="33">
        <f>0+R68</f>
        <v>0</v>
      </c>
      <c r="S71" s="71">
        <f>Q71*(1+J71)+R71</f>
        <v>0</v>
      </c>
    </row>
    <row r="72" thickTop="1" thickBot="1" ht="25" customHeight="1">
      <c r="A72" s="9"/>
      <c r="B72" s="72"/>
      <c r="C72" s="72"/>
      <c r="D72" s="72"/>
      <c r="E72" s="73"/>
      <c r="F72" s="72"/>
      <c r="G72" s="74" t="s">
        <v>155</v>
      </c>
      <c r="H72" s="75">
        <f>0+J68</f>
        <v>0</v>
      </c>
      <c r="I72" s="74" t="s">
        <v>156</v>
      </c>
      <c r="J72" s="76">
        <f>0+J71</f>
        <v>0</v>
      </c>
      <c r="K72" s="74" t="s">
        <v>157</v>
      </c>
      <c r="L72" s="77">
        <f>0+L68</f>
        <v>0</v>
      </c>
      <c r="M72" s="12"/>
      <c r="N72" s="2"/>
      <c r="O72" s="2"/>
      <c r="P72" s="2"/>
      <c r="Q72" s="2"/>
    </row>
    <row r="73" ht="40" customHeight="1">
      <c r="A73" s="9"/>
      <c r="B73" s="82" t="s">
        <v>346</v>
      </c>
      <c r="C73" s="1"/>
      <c r="D73" s="1"/>
      <c r="E73" s="1"/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>
      <c r="A74" s="9"/>
      <c r="B74" s="49">
        <v>9</v>
      </c>
      <c r="C74" s="50" t="s">
        <v>1235</v>
      </c>
      <c r="D74" s="50" t="s">
        <v>7</v>
      </c>
      <c r="E74" s="50" t="s">
        <v>1236</v>
      </c>
      <c r="F74" s="50" t="s">
        <v>7</v>
      </c>
      <c r="G74" s="51" t="s">
        <v>227</v>
      </c>
      <c r="H74" s="52">
        <v>27.899999999999999</v>
      </c>
      <c r="I74" s="24">
        <f>ROUND(0,2)</f>
        <v>0</v>
      </c>
      <c r="J74" s="53">
        <f>ROUND(I74*H74,2)</f>
        <v>0</v>
      </c>
      <c r="K74" s="54">
        <v>0.20999999999999999</v>
      </c>
      <c r="L74" s="55">
        <f>IF(ISNUMBER(K74),ROUND(J74*(K74+1),2),0)</f>
        <v>0</v>
      </c>
      <c r="M74" s="12"/>
      <c r="N74" s="2"/>
      <c r="O74" s="2"/>
      <c r="P74" s="2"/>
      <c r="Q74" s="41">
        <f>IF(ISNUMBER(K74),IF(H74&gt;0,IF(I74&gt;0,J74,0),0),0)</f>
        <v>0</v>
      </c>
      <c r="R74" s="33">
        <f>IF(ISNUMBER(K74)=FALSE,J74,0)</f>
        <v>0</v>
      </c>
    </row>
    <row r="75">
      <c r="A75" s="9"/>
      <c r="B75" s="56" t="s">
        <v>130</v>
      </c>
      <c r="C75" s="1"/>
      <c r="D75" s="1"/>
      <c r="E75" s="57" t="s">
        <v>1237</v>
      </c>
      <c r="F75" s="1"/>
      <c r="G75" s="1"/>
      <c r="H75" s="48"/>
      <c r="I75" s="1"/>
      <c r="J75" s="48"/>
      <c r="K75" s="1"/>
      <c r="L75" s="1"/>
      <c r="M75" s="12"/>
      <c r="N75" s="2"/>
      <c r="O75" s="2"/>
      <c r="P75" s="2"/>
      <c r="Q75" s="2"/>
    </row>
    <row r="76" thickBot="1">
      <c r="A76" s="9"/>
      <c r="B76" s="58" t="s">
        <v>132</v>
      </c>
      <c r="C76" s="29"/>
      <c r="D76" s="29"/>
      <c r="E76" s="59" t="s">
        <v>1483</v>
      </c>
      <c r="F76" s="29"/>
      <c r="G76" s="29"/>
      <c r="H76" s="60"/>
      <c r="I76" s="29"/>
      <c r="J76" s="60"/>
      <c r="K76" s="29"/>
      <c r="L76" s="29"/>
      <c r="M76" s="12"/>
      <c r="N76" s="2"/>
      <c r="O76" s="2"/>
      <c r="P76" s="2"/>
      <c r="Q76" s="2"/>
    </row>
    <row r="77" thickTop="1" thickBot="1" ht="25" customHeight="1">
      <c r="A77" s="9"/>
      <c r="B77" s="1"/>
      <c r="C77" s="65">
        <v>9</v>
      </c>
      <c r="D77" s="1"/>
      <c r="E77" s="66" t="s">
        <v>169</v>
      </c>
      <c r="F77" s="1"/>
      <c r="G77" s="67" t="s">
        <v>152</v>
      </c>
      <c r="H77" s="68">
        <f>0+J74</f>
        <v>0</v>
      </c>
      <c r="I77" s="67" t="s">
        <v>153</v>
      </c>
      <c r="J77" s="69">
        <f>(L77-H77)</f>
        <v>0</v>
      </c>
      <c r="K77" s="67" t="s">
        <v>154</v>
      </c>
      <c r="L77" s="70">
        <f>0+L74</f>
        <v>0</v>
      </c>
      <c r="M77" s="12"/>
      <c r="N77" s="2"/>
      <c r="O77" s="2"/>
      <c r="P77" s="2"/>
      <c r="Q77" s="41">
        <f>0+Q74</f>
        <v>0</v>
      </c>
      <c r="R77" s="33">
        <f>0+R74</f>
        <v>0</v>
      </c>
      <c r="S77" s="71">
        <f>Q77*(1+J77)+R77</f>
        <v>0</v>
      </c>
    </row>
    <row r="78" thickTop="1" thickBot="1" ht="25" customHeight="1">
      <c r="A78" s="9"/>
      <c r="B78" s="72"/>
      <c r="C78" s="72"/>
      <c r="D78" s="72"/>
      <c r="E78" s="73"/>
      <c r="F78" s="72"/>
      <c r="G78" s="74" t="s">
        <v>155</v>
      </c>
      <c r="H78" s="75">
        <f>0+J74</f>
        <v>0</v>
      </c>
      <c r="I78" s="74" t="s">
        <v>156</v>
      </c>
      <c r="J78" s="76">
        <f>0+J77</f>
        <v>0</v>
      </c>
      <c r="K78" s="74" t="s">
        <v>157</v>
      </c>
      <c r="L78" s="77">
        <f>0+L74</f>
        <v>0</v>
      </c>
      <c r="M78" s="12"/>
      <c r="N78" s="2"/>
      <c r="O78" s="2"/>
      <c r="P78" s="2"/>
      <c r="Q78" s="2"/>
    </row>
    <row r="79">
      <c r="A79" s="13"/>
      <c r="B79" s="4"/>
      <c r="C79" s="4"/>
      <c r="D79" s="4"/>
      <c r="E79" s="4"/>
      <c r="F79" s="4"/>
      <c r="G79" s="4"/>
      <c r="H79" s="78"/>
      <c r="I79" s="4"/>
      <c r="J79" s="78"/>
      <c r="K79" s="4"/>
      <c r="L79" s="4"/>
      <c r="M79" s="14"/>
      <c r="N79" s="2"/>
      <c r="O79" s="2"/>
      <c r="P79" s="2"/>
      <c r="Q79" s="2"/>
    </row>
    <row r="8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2"/>
      <c r="O80" s="2"/>
      <c r="P80" s="2"/>
      <c r="Q80" s="2"/>
    </row>
  </sheetData>
  <mergeCells count="4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8:C29"/>
    <mergeCell ref="B33:D33"/>
    <mergeCell ref="B34:D34"/>
    <mergeCell ref="B31:L31"/>
    <mergeCell ref="B20:D20"/>
    <mergeCell ref="B39:D39"/>
    <mergeCell ref="B40:D40"/>
    <mergeCell ref="B42:D42"/>
    <mergeCell ref="B43:D43"/>
    <mergeCell ref="B37:L37"/>
    <mergeCell ref="B21:D21"/>
    <mergeCell ref="B48:D48"/>
    <mergeCell ref="B49:D49"/>
    <mergeCell ref="B46:L46"/>
    <mergeCell ref="B22:D22"/>
    <mergeCell ref="B54:D54"/>
    <mergeCell ref="B55:D55"/>
    <mergeCell ref="B57:D57"/>
    <mergeCell ref="B58:D58"/>
    <mergeCell ref="B52:L52"/>
    <mergeCell ref="B23:D23"/>
    <mergeCell ref="B63:D63"/>
    <mergeCell ref="B64:D64"/>
    <mergeCell ref="B61:L61"/>
    <mergeCell ref="B24:D24"/>
    <mergeCell ref="B69:D69"/>
    <mergeCell ref="B70:D70"/>
    <mergeCell ref="B67:L67"/>
    <mergeCell ref="B25:D25"/>
    <mergeCell ref="B75:D75"/>
    <mergeCell ref="B76:D76"/>
    <mergeCell ref="B73:L73"/>
    <mergeCell ref="B26:D26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 codeName="_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H39+H48+H54+H63+H69+H75+H87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1484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L39+L48+L54+L63+L69+L75+L87</f>
        <v>0</v>
      </c>
      <c r="K11" s="1"/>
      <c r="L11" s="1"/>
      <c r="M11" s="12"/>
      <c r="N11" s="2"/>
      <c r="O11" s="2"/>
      <c r="P11" s="2"/>
      <c r="Q11" s="41">
        <f>IF(SUM(K20:K26)&gt;0,ROUND(SUM(S20:S26)/SUM(K20:K26)-1,8),0)</f>
        <v>0</v>
      </c>
      <c r="R11" s="33">
        <f>AVERAGE(J38,J47,J53,J62,J68,J74,J86)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H39</f>
        <v>0</v>
      </c>
      <c r="L20" s="46">
        <f>L39</f>
        <v>0</v>
      </c>
      <c r="M20" s="12"/>
      <c r="N20" s="2"/>
      <c r="O20" s="2"/>
      <c r="P20" s="2"/>
      <c r="Q20" s="2"/>
      <c r="S20" s="33">
        <f>S38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H48</f>
        <v>0</v>
      </c>
      <c r="L21" s="46">
        <f>L48</f>
        <v>0</v>
      </c>
      <c r="M21" s="12"/>
      <c r="N21" s="2"/>
      <c r="O21" s="2"/>
      <c r="P21" s="2"/>
      <c r="Q21" s="2"/>
      <c r="S21" s="33">
        <f>S47</f>
        <v>0</v>
      </c>
    </row>
    <row r="22">
      <c r="A22" s="9"/>
      <c r="B22" s="44">
        <v>2</v>
      </c>
      <c r="C22" s="1"/>
      <c r="D22" s="1"/>
      <c r="E22" s="45" t="s">
        <v>166</v>
      </c>
      <c r="F22" s="1"/>
      <c r="G22" s="1"/>
      <c r="H22" s="1"/>
      <c r="I22" s="1"/>
      <c r="J22" s="1"/>
      <c r="K22" s="46">
        <f>H54</f>
        <v>0</v>
      </c>
      <c r="L22" s="46">
        <f>L54</f>
        <v>0</v>
      </c>
      <c r="M22" s="12"/>
      <c r="N22" s="2"/>
      <c r="O22" s="2"/>
      <c r="P22" s="2"/>
      <c r="Q22" s="2"/>
      <c r="S22" s="33">
        <f>S53</f>
        <v>0</v>
      </c>
    </row>
    <row r="23">
      <c r="A23" s="9"/>
      <c r="B23" s="44">
        <v>3</v>
      </c>
      <c r="C23" s="1"/>
      <c r="D23" s="1"/>
      <c r="E23" s="45" t="s">
        <v>687</v>
      </c>
      <c r="F23" s="1"/>
      <c r="G23" s="1"/>
      <c r="H23" s="1"/>
      <c r="I23" s="1"/>
      <c r="J23" s="1"/>
      <c r="K23" s="46">
        <f>H63</f>
        <v>0</v>
      </c>
      <c r="L23" s="46">
        <f>L63</f>
        <v>0</v>
      </c>
      <c r="M23" s="12"/>
      <c r="N23" s="2"/>
      <c r="O23" s="2"/>
      <c r="P23" s="2"/>
      <c r="Q23" s="2"/>
      <c r="S23" s="33">
        <f>S62</f>
        <v>0</v>
      </c>
    </row>
    <row r="24">
      <c r="A24" s="9"/>
      <c r="B24" s="44">
        <v>4</v>
      </c>
      <c r="C24" s="1"/>
      <c r="D24" s="1"/>
      <c r="E24" s="45" t="s">
        <v>602</v>
      </c>
      <c r="F24" s="1"/>
      <c r="G24" s="1"/>
      <c r="H24" s="1"/>
      <c r="I24" s="1"/>
      <c r="J24" s="1"/>
      <c r="K24" s="46">
        <f>H69</f>
        <v>0</v>
      </c>
      <c r="L24" s="46">
        <f>L69</f>
        <v>0</v>
      </c>
      <c r="M24" s="12"/>
      <c r="N24" s="2"/>
      <c r="O24" s="2"/>
      <c r="P24" s="2"/>
      <c r="Q24" s="2"/>
      <c r="S24" s="33">
        <f>S68</f>
        <v>0</v>
      </c>
    </row>
    <row r="25">
      <c r="A25" s="9"/>
      <c r="B25" s="44">
        <v>7</v>
      </c>
      <c r="C25" s="1"/>
      <c r="D25" s="1"/>
      <c r="E25" s="45" t="s">
        <v>688</v>
      </c>
      <c r="F25" s="1"/>
      <c r="G25" s="1"/>
      <c r="H25" s="1"/>
      <c r="I25" s="1"/>
      <c r="J25" s="1"/>
      <c r="K25" s="46">
        <f>H75</f>
        <v>0</v>
      </c>
      <c r="L25" s="46">
        <f>L75</f>
        <v>0</v>
      </c>
      <c r="M25" s="79"/>
      <c r="N25" s="2"/>
      <c r="O25" s="2"/>
      <c r="P25" s="2"/>
      <c r="Q25" s="2"/>
      <c r="S25" s="33">
        <f>S74</f>
        <v>0</v>
      </c>
    </row>
    <row r="26">
      <c r="A26" s="9"/>
      <c r="B26" s="44">
        <v>9</v>
      </c>
      <c r="C26" s="1"/>
      <c r="D26" s="1"/>
      <c r="E26" s="45" t="s">
        <v>169</v>
      </c>
      <c r="F26" s="1"/>
      <c r="G26" s="1"/>
      <c r="H26" s="1"/>
      <c r="I26" s="1"/>
      <c r="J26" s="1"/>
      <c r="K26" s="46">
        <f>H87</f>
        <v>0</v>
      </c>
      <c r="L26" s="46">
        <f>L87</f>
        <v>0</v>
      </c>
      <c r="M26" s="79"/>
      <c r="N26" s="2"/>
      <c r="O26" s="2"/>
      <c r="P26" s="2"/>
      <c r="Q26" s="2"/>
      <c r="S26" s="33">
        <f>S86</f>
        <v>0</v>
      </c>
    </row>
    <row r="27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80"/>
      <c r="N27" s="2"/>
      <c r="O27" s="2"/>
      <c r="P27" s="2"/>
      <c r="Q27" s="2"/>
    </row>
    <row r="28" ht="14" customHeight="1">
      <c r="A28" s="4"/>
      <c r="B28" s="36" t="s">
        <v>118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81"/>
      <c r="N29" s="2"/>
      <c r="O29" s="2"/>
      <c r="P29" s="2"/>
      <c r="Q29" s="2"/>
    </row>
    <row r="30" ht="18" customHeight="1">
      <c r="A30" s="9"/>
      <c r="B30" s="42" t="s">
        <v>119</v>
      </c>
      <c r="C30" s="42" t="s">
        <v>115</v>
      </c>
      <c r="D30" s="42" t="s">
        <v>120</v>
      </c>
      <c r="E30" s="42" t="s">
        <v>116</v>
      </c>
      <c r="F30" s="42" t="s">
        <v>121</v>
      </c>
      <c r="G30" s="43" t="s">
        <v>122</v>
      </c>
      <c r="H30" s="22" t="s">
        <v>123</v>
      </c>
      <c r="I30" s="22" t="s">
        <v>124</v>
      </c>
      <c r="J30" s="22" t="s">
        <v>17</v>
      </c>
      <c r="K30" s="43" t="s">
        <v>125</v>
      </c>
      <c r="L30" s="22" t="s">
        <v>18</v>
      </c>
      <c r="M30" s="79"/>
      <c r="N30" s="2"/>
      <c r="O30" s="2"/>
      <c r="P30" s="2"/>
      <c r="Q30" s="2"/>
    </row>
    <row r="31" ht="40" customHeight="1">
      <c r="A31" s="9"/>
      <c r="B31" s="47" t="s">
        <v>126</v>
      </c>
      <c r="C31" s="1"/>
      <c r="D31" s="1"/>
      <c r="E31" s="1"/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>
      <c r="A32" s="9"/>
      <c r="B32" s="49">
        <v>1</v>
      </c>
      <c r="C32" s="50" t="s">
        <v>170</v>
      </c>
      <c r="D32" s="50" t="s">
        <v>7</v>
      </c>
      <c r="E32" s="50" t="s">
        <v>171</v>
      </c>
      <c r="F32" s="50" t="s">
        <v>7</v>
      </c>
      <c r="G32" s="51" t="s">
        <v>172</v>
      </c>
      <c r="H32" s="52">
        <v>9.6959999999999997</v>
      </c>
      <c r="I32" s="24">
        <f>ROUND(0,2)</f>
        <v>0</v>
      </c>
      <c r="J32" s="53">
        <f>ROUND(I32*H32,2)</f>
        <v>0</v>
      </c>
      <c r="K32" s="54">
        <v>0.20999999999999999</v>
      </c>
      <c r="L32" s="55">
        <f>IF(ISNUMBER(K32),ROUND(J32*(K32+1),2),0)</f>
        <v>0</v>
      </c>
      <c r="M32" s="12"/>
      <c r="N32" s="2"/>
      <c r="O32" s="2"/>
      <c r="P32" s="2"/>
      <c r="Q32" s="41">
        <f>IF(ISNUMBER(K32),IF(H32&gt;0,IF(I32&gt;0,J32,0),0),0)</f>
        <v>0</v>
      </c>
      <c r="R32" s="33">
        <f>IF(ISNUMBER(K32)=FALSE,J32,0)</f>
        <v>0</v>
      </c>
    </row>
    <row r="33">
      <c r="A33" s="9"/>
      <c r="B33" s="56" t="s">
        <v>130</v>
      </c>
      <c r="C33" s="1"/>
      <c r="D33" s="1"/>
      <c r="E33" s="57" t="s">
        <v>7</v>
      </c>
      <c r="F33" s="1"/>
      <c r="G33" s="1"/>
      <c r="H33" s="48"/>
      <c r="I33" s="1"/>
      <c r="J33" s="48"/>
      <c r="K33" s="1"/>
      <c r="L33" s="1"/>
      <c r="M33" s="12"/>
      <c r="N33" s="2"/>
      <c r="O33" s="2"/>
      <c r="P33" s="2"/>
      <c r="Q33" s="2"/>
    </row>
    <row r="34" thickBot="1">
      <c r="A34" s="9"/>
      <c r="B34" s="58" t="s">
        <v>132</v>
      </c>
      <c r="C34" s="29"/>
      <c r="D34" s="29"/>
      <c r="E34" s="59" t="s">
        <v>1485</v>
      </c>
      <c r="F34" s="29"/>
      <c r="G34" s="29"/>
      <c r="H34" s="60"/>
      <c r="I34" s="29"/>
      <c r="J34" s="60"/>
      <c r="K34" s="29"/>
      <c r="L34" s="29"/>
      <c r="M34" s="12"/>
      <c r="N34" s="2"/>
      <c r="O34" s="2"/>
      <c r="P34" s="2"/>
      <c r="Q34" s="2"/>
    </row>
    <row r="35" thickTop="1">
      <c r="A35" s="9"/>
      <c r="B35" s="49">
        <v>2</v>
      </c>
      <c r="C35" s="50" t="s">
        <v>178</v>
      </c>
      <c r="D35" s="50" t="s">
        <v>7</v>
      </c>
      <c r="E35" s="50" t="s">
        <v>171</v>
      </c>
      <c r="F35" s="50" t="s">
        <v>7</v>
      </c>
      <c r="G35" s="51" t="s">
        <v>180</v>
      </c>
      <c r="H35" s="61">
        <v>24.719999999999999</v>
      </c>
      <c r="I35" s="35">
        <f>ROUND(0,2)</f>
        <v>0</v>
      </c>
      <c r="J35" s="62">
        <f>ROUND(I35*H35,2)</f>
        <v>0</v>
      </c>
      <c r="K35" s="63">
        <v>0.20999999999999999</v>
      </c>
      <c r="L35" s="64">
        <f>IF(ISNUMBER(K35),ROUND(J35*(K35+1),2),0)</f>
        <v>0</v>
      </c>
      <c r="M35" s="12"/>
      <c r="N35" s="2"/>
      <c r="O35" s="2"/>
      <c r="P35" s="2"/>
      <c r="Q35" s="41">
        <f>IF(ISNUMBER(K35),IF(H35&gt;0,IF(I35&gt;0,J35,0),0),0)</f>
        <v>0</v>
      </c>
      <c r="R35" s="33">
        <f>IF(ISNUMBER(K35)=FALSE,J35,0)</f>
        <v>0</v>
      </c>
    </row>
    <row r="36">
      <c r="A36" s="9"/>
      <c r="B36" s="56" t="s">
        <v>130</v>
      </c>
      <c r="C36" s="1"/>
      <c r="D36" s="1"/>
      <c r="E36" s="57" t="s">
        <v>7</v>
      </c>
      <c r="F36" s="1"/>
      <c r="G36" s="1"/>
      <c r="H36" s="48"/>
      <c r="I36" s="1"/>
      <c r="J36" s="48"/>
      <c r="K36" s="1"/>
      <c r="L36" s="1"/>
      <c r="M36" s="12"/>
      <c r="N36" s="2"/>
      <c r="O36" s="2"/>
      <c r="P36" s="2"/>
      <c r="Q36" s="2"/>
    </row>
    <row r="37" thickBot="1">
      <c r="A37" s="9"/>
      <c r="B37" s="58" t="s">
        <v>132</v>
      </c>
      <c r="C37" s="29"/>
      <c r="D37" s="29"/>
      <c r="E37" s="59" t="s">
        <v>1486</v>
      </c>
      <c r="F37" s="29"/>
      <c r="G37" s="29"/>
      <c r="H37" s="60"/>
      <c r="I37" s="29"/>
      <c r="J37" s="60"/>
      <c r="K37" s="29"/>
      <c r="L37" s="29"/>
      <c r="M37" s="12"/>
      <c r="N37" s="2"/>
      <c r="O37" s="2"/>
      <c r="P37" s="2"/>
      <c r="Q37" s="2"/>
    </row>
    <row r="38" thickTop="1" thickBot="1" ht="25" customHeight="1">
      <c r="A38" s="9"/>
      <c r="B38" s="1"/>
      <c r="C38" s="65">
        <v>0</v>
      </c>
      <c r="D38" s="1"/>
      <c r="E38" s="66" t="s">
        <v>117</v>
      </c>
      <c r="F38" s="1"/>
      <c r="G38" s="67" t="s">
        <v>152</v>
      </c>
      <c r="H38" s="68">
        <f>J32+J35</f>
        <v>0</v>
      </c>
      <c r="I38" s="67" t="s">
        <v>153</v>
      </c>
      <c r="J38" s="69">
        <f>(L38-H38)</f>
        <v>0</v>
      </c>
      <c r="K38" s="67" t="s">
        <v>154</v>
      </c>
      <c r="L38" s="70">
        <f>L32+L35</f>
        <v>0</v>
      </c>
      <c r="M38" s="12"/>
      <c r="N38" s="2"/>
      <c r="O38" s="2"/>
      <c r="P38" s="2"/>
      <c r="Q38" s="41">
        <f>0+Q32+Q35</f>
        <v>0</v>
      </c>
      <c r="R38" s="33">
        <f>0+R32+R35</f>
        <v>0</v>
      </c>
      <c r="S38" s="71">
        <f>Q38*(1+J38)+R38</f>
        <v>0</v>
      </c>
    </row>
    <row r="39" thickTop="1" thickBot="1" ht="25" customHeight="1">
      <c r="A39" s="9"/>
      <c r="B39" s="72"/>
      <c r="C39" s="72"/>
      <c r="D39" s="72"/>
      <c r="E39" s="73"/>
      <c r="F39" s="72"/>
      <c r="G39" s="74" t="s">
        <v>155</v>
      </c>
      <c r="H39" s="75">
        <f>J32+J35</f>
        <v>0</v>
      </c>
      <c r="I39" s="74" t="s">
        <v>156</v>
      </c>
      <c r="J39" s="76">
        <f>0+J38</f>
        <v>0</v>
      </c>
      <c r="K39" s="74" t="s">
        <v>157</v>
      </c>
      <c r="L39" s="77">
        <f>L32+L35</f>
        <v>0</v>
      </c>
      <c r="M39" s="12"/>
      <c r="N39" s="2"/>
      <c r="O39" s="2"/>
      <c r="P39" s="2"/>
      <c r="Q39" s="2"/>
    </row>
    <row r="40" ht="40" customHeight="1">
      <c r="A40" s="9"/>
      <c r="B40" s="82" t="s">
        <v>197</v>
      </c>
      <c r="C40" s="1"/>
      <c r="D40" s="1"/>
      <c r="E40" s="1"/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>
      <c r="A41" s="9"/>
      <c r="B41" s="49">
        <v>3</v>
      </c>
      <c r="C41" s="50" t="s">
        <v>607</v>
      </c>
      <c r="D41" s="50" t="s">
        <v>7</v>
      </c>
      <c r="E41" s="50" t="s">
        <v>608</v>
      </c>
      <c r="F41" s="50" t="s">
        <v>7</v>
      </c>
      <c r="G41" s="51" t="s">
        <v>172</v>
      </c>
      <c r="H41" s="52">
        <v>9.6959999999999997</v>
      </c>
      <c r="I41" s="24">
        <f>ROUND(0,2)</f>
        <v>0</v>
      </c>
      <c r="J41" s="53">
        <f>ROUND(I41*H41,2)</f>
        <v>0</v>
      </c>
      <c r="K41" s="54">
        <v>0.20999999999999999</v>
      </c>
      <c r="L41" s="55">
        <f>IF(ISNUMBER(K41),ROUND(J41*(K41+1),2),0)</f>
        <v>0</v>
      </c>
      <c r="M41" s="12"/>
      <c r="N41" s="2"/>
      <c r="O41" s="2"/>
      <c r="P41" s="2"/>
      <c r="Q41" s="41">
        <f>IF(ISNUMBER(K41),IF(H41&gt;0,IF(I41&gt;0,J41,0),0),0)</f>
        <v>0</v>
      </c>
      <c r="R41" s="33">
        <f>IF(ISNUMBER(K41)=FALSE,J41,0)</f>
        <v>0</v>
      </c>
    </row>
    <row r="42">
      <c r="A42" s="9"/>
      <c r="B42" s="56" t="s">
        <v>130</v>
      </c>
      <c r="C42" s="1"/>
      <c r="D42" s="1"/>
      <c r="E42" s="57" t="s">
        <v>7</v>
      </c>
      <c r="F42" s="1"/>
      <c r="G42" s="1"/>
      <c r="H42" s="48"/>
      <c r="I42" s="1"/>
      <c r="J42" s="48"/>
      <c r="K42" s="1"/>
      <c r="L42" s="1"/>
      <c r="M42" s="12"/>
      <c r="N42" s="2"/>
      <c r="O42" s="2"/>
      <c r="P42" s="2"/>
      <c r="Q42" s="2"/>
    </row>
    <row r="43" thickBot="1">
      <c r="A43" s="9"/>
      <c r="B43" s="58" t="s">
        <v>132</v>
      </c>
      <c r="C43" s="29"/>
      <c r="D43" s="29"/>
      <c r="E43" s="59" t="s">
        <v>1487</v>
      </c>
      <c r="F43" s="29"/>
      <c r="G43" s="29"/>
      <c r="H43" s="60"/>
      <c r="I43" s="29"/>
      <c r="J43" s="60"/>
      <c r="K43" s="29"/>
      <c r="L43" s="29"/>
      <c r="M43" s="12"/>
      <c r="N43" s="2"/>
      <c r="O43" s="2"/>
      <c r="P43" s="2"/>
      <c r="Q43" s="2"/>
    </row>
    <row r="44" thickTop="1">
      <c r="A44" s="9"/>
      <c r="B44" s="49">
        <v>4</v>
      </c>
      <c r="C44" s="50" t="s">
        <v>257</v>
      </c>
      <c r="D44" s="50" t="s">
        <v>7</v>
      </c>
      <c r="E44" s="50" t="s">
        <v>258</v>
      </c>
      <c r="F44" s="50" t="s">
        <v>7</v>
      </c>
      <c r="G44" s="51" t="s">
        <v>172</v>
      </c>
      <c r="H44" s="61">
        <v>9.6959999999999997</v>
      </c>
      <c r="I44" s="35">
        <f>ROUND(0,2)</f>
        <v>0</v>
      </c>
      <c r="J44" s="62">
        <f>ROUND(I44*H44,2)</f>
        <v>0</v>
      </c>
      <c r="K44" s="63">
        <v>0.20999999999999999</v>
      </c>
      <c r="L44" s="64">
        <f>IF(ISNUMBER(K44),ROUND(J44*(K44+1),2),0)</f>
        <v>0</v>
      </c>
      <c r="M44" s="12"/>
      <c r="N44" s="2"/>
      <c r="O44" s="2"/>
      <c r="P44" s="2"/>
      <c r="Q44" s="41">
        <f>IF(ISNUMBER(K44),IF(H44&gt;0,IF(I44&gt;0,J44,0),0),0)</f>
        <v>0</v>
      </c>
      <c r="R44" s="33">
        <f>IF(ISNUMBER(K44)=FALSE,J44,0)</f>
        <v>0</v>
      </c>
    </row>
    <row r="45">
      <c r="A45" s="9"/>
      <c r="B45" s="56" t="s">
        <v>130</v>
      </c>
      <c r="C45" s="1"/>
      <c r="D45" s="1"/>
      <c r="E45" s="57" t="s">
        <v>7</v>
      </c>
      <c r="F45" s="1"/>
      <c r="G45" s="1"/>
      <c r="H45" s="48"/>
      <c r="I45" s="1"/>
      <c r="J45" s="48"/>
      <c r="K45" s="1"/>
      <c r="L45" s="1"/>
      <c r="M45" s="12"/>
      <c r="N45" s="2"/>
      <c r="O45" s="2"/>
      <c r="P45" s="2"/>
      <c r="Q45" s="2"/>
    </row>
    <row r="46" thickBot="1">
      <c r="A46" s="9"/>
      <c r="B46" s="58" t="s">
        <v>132</v>
      </c>
      <c r="C46" s="29"/>
      <c r="D46" s="29"/>
      <c r="E46" s="59" t="s">
        <v>1488</v>
      </c>
      <c r="F46" s="29"/>
      <c r="G46" s="29"/>
      <c r="H46" s="60"/>
      <c r="I46" s="29"/>
      <c r="J46" s="60"/>
      <c r="K46" s="29"/>
      <c r="L46" s="29"/>
      <c r="M46" s="12"/>
      <c r="N46" s="2"/>
      <c r="O46" s="2"/>
      <c r="P46" s="2"/>
      <c r="Q46" s="2"/>
    </row>
    <row r="47" thickTop="1" thickBot="1" ht="25" customHeight="1">
      <c r="A47" s="9"/>
      <c r="B47" s="1"/>
      <c r="C47" s="65">
        <v>1</v>
      </c>
      <c r="D47" s="1"/>
      <c r="E47" s="66" t="s">
        <v>165</v>
      </c>
      <c r="F47" s="1"/>
      <c r="G47" s="67" t="s">
        <v>152</v>
      </c>
      <c r="H47" s="68">
        <f>J41+J44</f>
        <v>0</v>
      </c>
      <c r="I47" s="67" t="s">
        <v>153</v>
      </c>
      <c r="J47" s="69">
        <f>(L47-H47)</f>
        <v>0</v>
      </c>
      <c r="K47" s="67" t="s">
        <v>154</v>
      </c>
      <c r="L47" s="70">
        <f>L41+L44</f>
        <v>0</v>
      </c>
      <c r="M47" s="12"/>
      <c r="N47" s="2"/>
      <c r="O47" s="2"/>
      <c r="P47" s="2"/>
      <c r="Q47" s="41">
        <f>0+Q41+Q44</f>
        <v>0</v>
      </c>
      <c r="R47" s="33">
        <f>0+R41+R44</f>
        <v>0</v>
      </c>
      <c r="S47" s="71">
        <f>Q47*(1+J47)+R47</f>
        <v>0</v>
      </c>
    </row>
    <row r="48" thickTop="1" thickBot="1" ht="25" customHeight="1">
      <c r="A48" s="9"/>
      <c r="B48" s="72"/>
      <c r="C48" s="72"/>
      <c r="D48" s="72"/>
      <c r="E48" s="73"/>
      <c r="F48" s="72"/>
      <c r="G48" s="74" t="s">
        <v>155</v>
      </c>
      <c r="H48" s="75">
        <f>J41+J44</f>
        <v>0</v>
      </c>
      <c r="I48" s="74" t="s">
        <v>156</v>
      </c>
      <c r="J48" s="76">
        <f>0+J47</f>
        <v>0</v>
      </c>
      <c r="K48" s="74" t="s">
        <v>157</v>
      </c>
      <c r="L48" s="77">
        <f>L41+L44</f>
        <v>0</v>
      </c>
      <c r="M48" s="12"/>
      <c r="N48" s="2"/>
      <c r="O48" s="2"/>
      <c r="P48" s="2"/>
      <c r="Q48" s="2"/>
    </row>
    <row r="49" ht="40" customHeight="1">
      <c r="A49" s="9"/>
      <c r="B49" s="82" t="s">
        <v>286</v>
      </c>
      <c r="C49" s="1"/>
      <c r="D49" s="1"/>
      <c r="E49" s="1"/>
      <c r="F49" s="1"/>
      <c r="G49" s="1"/>
      <c r="H49" s="48"/>
      <c r="I49" s="1"/>
      <c r="J49" s="48"/>
      <c r="K49" s="1"/>
      <c r="L49" s="1"/>
      <c r="M49" s="12"/>
      <c r="N49" s="2"/>
      <c r="O49" s="2"/>
      <c r="P49" s="2"/>
      <c r="Q49" s="2"/>
    </row>
    <row r="50">
      <c r="A50" s="9"/>
      <c r="B50" s="49">
        <v>5</v>
      </c>
      <c r="C50" s="50" t="s">
        <v>1462</v>
      </c>
      <c r="D50" s="50" t="s">
        <v>7</v>
      </c>
      <c r="E50" s="50" t="s">
        <v>1463</v>
      </c>
      <c r="F50" s="50" t="s">
        <v>7</v>
      </c>
      <c r="G50" s="51" t="s">
        <v>172</v>
      </c>
      <c r="H50" s="52">
        <v>5.0499999999999998</v>
      </c>
      <c r="I50" s="24">
        <f>ROUND(0,2)</f>
        <v>0</v>
      </c>
      <c r="J50" s="53">
        <f>ROUND(I50*H50,2)</f>
        <v>0</v>
      </c>
      <c r="K50" s="54">
        <v>0.20999999999999999</v>
      </c>
      <c r="L50" s="55">
        <f>IF(ISNUMBER(K50),ROUND(J50*(K50+1),2),0)</f>
        <v>0</v>
      </c>
      <c r="M50" s="12"/>
      <c r="N50" s="2"/>
      <c r="O50" s="2"/>
      <c r="P50" s="2"/>
      <c r="Q50" s="41">
        <f>IF(ISNUMBER(K50),IF(H50&gt;0,IF(I50&gt;0,J50,0),0),0)</f>
        <v>0</v>
      </c>
      <c r="R50" s="33">
        <f>IF(ISNUMBER(K50)=FALSE,J50,0)</f>
        <v>0</v>
      </c>
    </row>
    <row r="51">
      <c r="A51" s="9"/>
      <c r="B51" s="56" t="s">
        <v>130</v>
      </c>
      <c r="C51" s="1"/>
      <c r="D51" s="1"/>
      <c r="E51" s="57" t="s">
        <v>7</v>
      </c>
      <c r="F51" s="1"/>
      <c r="G51" s="1"/>
      <c r="H51" s="48"/>
      <c r="I51" s="1"/>
      <c r="J51" s="48"/>
      <c r="K51" s="1"/>
      <c r="L51" s="1"/>
      <c r="M51" s="12"/>
      <c r="N51" s="2"/>
      <c r="O51" s="2"/>
      <c r="P51" s="2"/>
      <c r="Q51" s="2"/>
    </row>
    <row r="52" thickBot="1">
      <c r="A52" s="9"/>
      <c r="B52" s="58" t="s">
        <v>132</v>
      </c>
      <c r="C52" s="29"/>
      <c r="D52" s="29"/>
      <c r="E52" s="59" t="s">
        <v>1489</v>
      </c>
      <c r="F52" s="29"/>
      <c r="G52" s="29"/>
      <c r="H52" s="60"/>
      <c r="I52" s="29"/>
      <c r="J52" s="60"/>
      <c r="K52" s="29"/>
      <c r="L52" s="29"/>
      <c r="M52" s="12"/>
      <c r="N52" s="2"/>
      <c r="O52" s="2"/>
      <c r="P52" s="2"/>
      <c r="Q52" s="2"/>
    </row>
    <row r="53" thickTop="1" thickBot="1" ht="25" customHeight="1">
      <c r="A53" s="9"/>
      <c r="B53" s="1"/>
      <c r="C53" s="65">
        <v>2</v>
      </c>
      <c r="D53" s="1"/>
      <c r="E53" s="66" t="s">
        <v>166</v>
      </c>
      <c r="F53" s="1"/>
      <c r="G53" s="67" t="s">
        <v>152</v>
      </c>
      <c r="H53" s="68">
        <f>0+J50</f>
        <v>0</v>
      </c>
      <c r="I53" s="67" t="s">
        <v>153</v>
      </c>
      <c r="J53" s="69">
        <f>(L53-H53)</f>
        <v>0</v>
      </c>
      <c r="K53" s="67" t="s">
        <v>154</v>
      </c>
      <c r="L53" s="70">
        <f>0+L50</f>
        <v>0</v>
      </c>
      <c r="M53" s="12"/>
      <c r="N53" s="2"/>
      <c r="O53" s="2"/>
      <c r="P53" s="2"/>
      <c r="Q53" s="41">
        <f>0+Q50</f>
        <v>0</v>
      </c>
      <c r="R53" s="33">
        <f>0+R50</f>
        <v>0</v>
      </c>
      <c r="S53" s="71">
        <f>Q53*(1+J53)+R53</f>
        <v>0</v>
      </c>
    </row>
    <row r="54" thickTop="1" thickBot="1" ht="25" customHeight="1">
      <c r="A54" s="9"/>
      <c r="B54" s="72"/>
      <c r="C54" s="72"/>
      <c r="D54" s="72"/>
      <c r="E54" s="73"/>
      <c r="F54" s="72"/>
      <c r="G54" s="74" t="s">
        <v>155</v>
      </c>
      <c r="H54" s="75">
        <f>0+J50</f>
        <v>0</v>
      </c>
      <c r="I54" s="74" t="s">
        <v>156</v>
      </c>
      <c r="J54" s="76">
        <f>0+J53</f>
        <v>0</v>
      </c>
      <c r="K54" s="74" t="s">
        <v>157</v>
      </c>
      <c r="L54" s="77">
        <f>0+L50</f>
        <v>0</v>
      </c>
      <c r="M54" s="12"/>
      <c r="N54" s="2"/>
      <c r="O54" s="2"/>
      <c r="P54" s="2"/>
      <c r="Q54" s="2"/>
    </row>
    <row r="55" ht="40" customHeight="1">
      <c r="A55" s="9"/>
      <c r="B55" s="82" t="s">
        <v>730</v>
      </c>
      <c r="C55" s="1"/>
      <c r="D55" s="1"/>
      <c r="E55" s="1"/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>
      <c r="A56" s="9"/>
      <c r="B56" s="49">
        <v>6</v>
      </c>
      <c r="C56" s="50" t="s">
        <v>1490</v>
      </c>
      <c r="D56" s="50" t="s">
        <v>7</v>
      </c>
      <c r="E56" s="50" t="s">
        <v>1491</v>
      </c>
      <c r="F56" s="50" t="s">
        <v>7</v>
      </c>
      <c r="G56" s="51" t="s">
        <v>172</v>
      </c>
      <c r="H56" s="52">
        <v>1.01</v>
      </c>
      <c r="I56" s="24">
        <f>ROUND(0,2)</f>
        <v>0</v>
      </c>
      <c r="J56" s="53">
        <f>ROUND(I56*H56,2)</f>
        <v>0</v>
      </c>
      <c r="K56" s="54">
        <v>0.20999999999999999</v>
      </c>
      <c r="L56" s="55">
        <f>IF(ISNUMBER(K56),ROUND(J56*(K56+1),2),0)</f>
        <v>0</v>
      </c>
      <c r="M56" s="12"/>
      <c r="N56" s="2"/>
      <c r="O56" s="2"/>
      <c r="P56" s="2"/>
      <c r="Q56" s="41">
        <f>IF(ISNUMBER(K56),IF(H56&gt;0,IF(I56&gt;0,J56,0),0),0)</f>
        <v>0</v>
      </c>
      <c r="R56" s="33">
        <f>IF(ISNUMBER(K56)=FALSE,J56,0)</f>
        <v>0</v>
      </c>
    </row>
    <row r="57">
      <c r="A57" s="9"/>
      <c r="B57" s="56" t="s">
        <v>130</v>
      </c>
      <c r="C57" s="1"/>
      <c r="D57" s="1"/>
      <c r="E57" s="57" t="s">
        <v>1492</v>
      </c>
      <c r="F57" s="1"/>
      <c r="G57" s="1"/>
      <c r="H57" s="48"/>
      <c r="I57" s="1"/>
      <c r="J57" s="48"/>
      <c r="K57" s="1"/>
      <c r="L57" s="1"/>
      <c r="M57" s="12"/>
      <c r="N57" s="2"/>
      <c r="O57" s="2"/>
      <c r="P57" s="2"/>
      <c r="Q57" s="2"/>
    </row>
    <row r="58" thickBot="1">
      <c r="A58" s="9"/>
      <c r="B58" s="58" t="s">
        <v>132</v>
      </c>
      <c r="C58" s="29"/>
      <c r="D58" s="29"/>
      <c r="E58" s="59" t="s">
        <v>1493</v>
      </c>
      <c r="F58" s="29"/>
      <c r="G58" s="29"/>
      <c r="H58" s="60"/>
      <c r="I58" s="29"/>
      <c r="J58" s="60"/>
      <c r="K58" s="29"/>
      <c r="L58" s="29"/>
      <c r="M58" s="12"/>
      <c r="N58" s="2"/>
      <c r="O58" s="2"/>
      <c r="P58" s="2"/>
      <c r="Q58" s="2"/>
    </row>
    <row r="59" thickTop="1">
      <c r="A59" s="9"/>
      <c r="B59" s="49">
        <v>7</v>
      </c>
      <c r="C59" s="50" t="s">
        <v>1494</v>
      </c>
      <c r="D59" s="50" t="s">
        <v>7</v>
      </c>
      <c r="E59" s="50" t="s">
        <v>1495</v>
      </c>
      <c r="F59" s="50" t="s">
        <v>7</v>
      </c>
      <c r="G59" s="51" t="s">
        <v>172</v>
      </c>
      <c r="H59" s="61">
        <v>4.0999999999999996</v>
      </c>
      <c r="I59" s="35">
        <f>ROUND(0,2)</f>
        <v>0</v>
      </c>
      <c r="J59" s="62">
        <f>ROUND(I59*H59,2)</f>
        <v>0</v>
      </c>
      <c r="K59" s="63">
        <v>0.20999999999999999</v>
      </c>
      <c r="L59" s="64">
        <f>IF(ISNUMBER(K59),ROUND(J59*(K59+1),2),0)</f>
        <v>0</v>
      </c>
      <c r="M59" s="12"/>
      <c r="N59" s="2"/>
      <c r="O59" s="2"/>
      <c r="P59" s="2"/>
      <c r="Q59" s="41">
        <f>IF(ISNUMBER(K59),IF(H59&gt;0,IF(I59&gt;0,J59,0),0),0)</f>
        <v>0</v>
      </c>
      <c r="R59" s="33">
        <f>IF(ISNUMBER(K59)=FALSE,J59,0)</f>
        <v>0</v>
      </c>
    </row>
    <row r="60">
      <c r="A60" s="9"/>
      <c r="B60" s="56" t="s">
        <v>130</v>
      </c>
      <c r="C60" s="1"/>
      <c r="D60" s="1"/>
      <c r="E60" s="57" t="s">
        <v>7</v>
      </c>
      <c r="F60" s="1"/>
      <c r="G60" s="1"/>
      <c r="H60" s="48"/>
      <c r="I60" s="1"/>
      <c r="J60" s="48"/>
      <c r="K60" s="1"/>
      <c r="L60" s="1"/>
      <c r="M60" s="12"/>
      <c r="N60" s="2"/>
      <c r="O60" s="2"/>
      <c r="P60" s="2"/>
      <c r="Q60" s="2"/>
    </row>
    <row r="61" thickBot="1">
      <c r="A61" s="9"/>
      <c r="B61" s="58" t="s">
        <v>132</v>
      </c>
      <c r="C61" s="29"/>
      <c r="D61" s="29"/>
      <c r="E61" s="59" t="s">
        <v>1496</v>
      </c>
      <c r="F61" s="29"/>
      <c r="G61" s="29"/>
      <c r="H61" s="60"/>
      <c r="I61" s="29"/>
      <c r="J61" s="60"/>
      <c r="K61" s="29"/>
      <c r="L61" s="29"/>
      <c r="M61" s="12"/>
      <c r="N61" s="2"/>
      <c r="O61" s="2"/>
      <c r="P61" s="2"/>
      <c r="Q61" s="2"/>
    </row>
    <row r="62" thickTop="1" thickBot="1" ht="25" customHeight="1">
      <c r="A62" s="9"/>
      <c r="B62" s="1"/>
      <c r="C62" s="65">
        <v>3</v>
      </c>
      <c r="D62" s="1"/>
      <c r="E62" s="66" t="s">
        <v>687</v>
      </c>
      <c r="F62" s="1"/>
      <c r="G62" s="67" t="s">
        <v>152</v>
      </c>
      <c r="H62" s="68">
        <f>J56+J59</f>
        <v>0</v>
      </c>
      <c r="I62" s="67" t="s">
        <v>153</v>
      </c>
      <c r="J62" s="69">
        <f>(L62-H62)</f>
        <v>0</v>
      </c>
      <c r="K62" s="67" t="s">
        <v>154</v>
      </c>
      <c r="L62" s="70">
        <f>L56+L59</f>
        <v>0</v>
      </c>
      <c r="M62" s="12"/>
      <c r="N62" s="2"/>
      <c r="O62" s="2"/>
      <c r="P62" s="2"/>
      <c r="Q62" s="41">
        <f>0+Q56+Q59</f>
        <v>0</v>
      </c>
      <c r="R62" s="33">
        <f>0+R56+R59</f>
        <v>0</v>
      </c>
      <c r="S62" s="71">
        <f>Q62*(1+J62)+R62</f>
        <v>0</v>
      </c>
    </row>
    <row r="63" thickTop="1" thickBot="1" ht="25" customHeight="1">
      <c r="A63" s="9"/>
      <c r="B63" s="72"/>
      <c r="C63" s="72"/>
      <c r="D63" s="72"/>
      <c r="E63" s="73"/>
      <c r="F63" s="72"/>
      <c r="G63" s="74" t="s">
        <v>155</v>
      </c>
      <c r="H63" s="75">
        <f>J56+J59</f>
        <v>0</v>
      </c>
      <c r="I63" s="74" t="s">
        <v>156</v>
      </c>
      <c r="J63" s="76">
        <f>0+J62</f>
        <v>0</v>
      </c>
      <c r="K63" s="74" t="s">
        <v>157</v>
      </c>
      <c r="L63" s="77">
        <f>L56+L59</f>
        <v>0</v>
      </c>
      <c r="M63" s="12"/>
      <c r="N63" s="2"/>
      <c r="O63" s="2"/>
      <c r="P63" s="2"/>
      <c r="Q63" s="2"/>
    </row>
    <row r="64" ht="40" customHeight="1">
      <c r="A64" s="9"/>
      <c r="B64" s="82" t="s">
        <v>621</v>
      </c>
      <c r="C64" s="1"/>
      <c r="D64" s="1"/>
      <c r="E64" s="1"/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>
      <c r="A65" s="9"/>
      <c r="B65" s="49">
        <v>8</v>
      </c>
      <c r="C65" s="50" t="s">
        <v>742</v>
      </c>
      <c r="D65" s="50" t="s">
        <v>7</v>
      </c>
      <c r="E65" s="50" t="s">
        <v>743</v>
      </c>
      <c r="F65" s="50" t="s">
        <v>7</v>
      </c>
      <c r="G65" s="51" t="s">
        <v>172</v>
      </c>
      <c r="H65" s="52">
        <v>2.02</v>
      </c>
      <c r="I65" s="24">
        <f>ROUND(0,2)</f>
        <v>0</v>
      </c>
      <c r="J65" s="53">
        <f>ROUND(I65*H65,2)</f>
        <v>0</v>
      </c>
      <c r="K65" s="54">
        <v>0.20999999999999999</v>
      </c>
      <c r="L65" s="55">
        <f>IF(ISNUMBER(K65),ROUND(J65*(K65+1),2),0)</f>
        <v>0</v>
      </c>
      <c r="M65" s="12"/>
      <c r="N65" s="2"/>
      <c r="O65" s="2"/>
      <c r="P65" s="2"/>
      <c r="Q65" s="41">
        <f>IF(ISNUMBER(K65),IF(H65&gt;0,IF(I65&gt;0,J65,0),0),0)</f>
        <v>0</v>
      </c>
      <c r="R65" s="33">
        <f>IF(ISNUMBER(K65)=FALSE,J65,0)</f>
        <v>0</v>
      </c>
    </row>
    <row r="66">
      <c r="A66" s="9"/>
      <c r="B66" s="56" t="s">
        <v>130</v>
      </c>
      <c r="C66" s="1"/>
      <c r="D66" s="1"/>
      <c r="E66" s="57" t="s">
        <v>7</v>
      </c>
      <c r="F66" s="1"/>
      <c r="G66" s="1"/>
      <c r="H66" s="48"/>
      <c r="I66" s="1"/>
      <c r="J66" s="48"/>
      <c r="K66" s="1"/>
      <c r="L66" s="1"/>
      <c r="M66" s="12"/>
      <c r="N66" s="2"/>
      <c r="O66" s="2"/>
      <c r="P66" s="2"/>
      <c r="Q66" s="2"/>
    </row>
    <row r="67" thickBot="1">
      <c r="A67" s="9"/>
      <c r="B67" s="58" t="s">
        <v>132</v>
      </c>
      <c r="C67" s="29"/>
      <c r="D67" s="29"/>
      <c r="E67" s="59" t="s">
        <v>1497</v>
      </c>
      <c r="F67" s="29"/>
      <c r="G67" s="29"/>
      <c r="H67" s="60"/>
      <c r="I67" s="29"/>
      <c r="J67" s="60"/>
      <c r="K67" s="29"/>
      <c r="L67" s="29"/>
      <c r="M67" s="12"/>
      <c r="N67" s="2"/>
      <c r="O67" s="2"/>
      <c r="P67" s="2"/>
      <c r="Q67" s="2"/>
    </row>
    <row r="68" thickTop="1" thickBot="1" ht="25" customHeight="1">
      <c r="A68" s="9"/>
      <c r="B68" s="1"/>
      <c r="C68" s="65">
        <v>4</v>
      </c>
      <c r="D68" s="1"/>
      <c r="E68" s="66" t="s">
        <v>602</v>
      </c>
      <c r="F68" s="1"/>
      <c r="G68" s="67" t="s">
        <v>152</v>
      </c>
      <c r="H68" s="68">
        <f>0+J65</f>
        <v>0</v>
      </c>
      <c r="I68" s="67" t="s">
        <v>153</v>
      </c>
      <c r="J68" s="69">
        <f>(L68-H68)</f>
        <v>0</v>
      </c>
      <c r="K68" s="67" t="s">
        <v>154</v>
      </c>
      <c r="L68" s="70">
        <f>0+L65</f>
        <v>0</v>
      </c>
      <c r="M68" s="12"/>
      <c r="N68" s="2"/>
      <c r="O68" s="2"/>
      <c r="P68" s="2"/>
      <c r="Q68" s="41">
        <f>0+Q65</f>
        <v>0</v>
      </c>
      <c r="R68" s="33">
        <f>0+R65</f>
        <v>0</v>
      </c>
      <c r="S68" s="71">
        <f>Q68*(1+J68)+R68</f>
        <v>0</v>
      </c>
    </row>
    <row r="69" thickTop="1" thickBot="1" ht="25" customHeight="1">
      <c r="A69" s="9"/>
      <c r="B69" s="72"/>
      <c r="C69" s="72"/>
      <c r="D69" s="72"/>
      <c r="E69" s="73"/>
      <c r="F69" s="72"/>
      <c r="G69" s="74" t="s">
        <v>155</v>
      </c>
      <c r="H69" s="75">
        <f>0+J65</f>
        <v>0</v>
      </c>
      <c r="I69" s="74" t="s">
        <v>156</v>
      </c>
      <c r="J69" s="76">
        <f>0+J68</f>
        <v>0</v>
      </c>
      <c r="K69" s="74" t="s">
        <v>157</v>
      </c>
      <c r="L69" s="77">
        <f>0+L65</f>
        <v>0</v>
      </c>
      <c r="M69" s="12"/>
      <c r="N69" s="2"/>
      <c r="O69" s="2"/>
      <c r="P69" s="2"/>
      <c r="Q69" s="2"/>
    </row>
    <row r="70" ht="40" customHeight="1">
      <c r="A70" s="9"/>
      <c r="B70" s="82" t="s">
        <v>752</v>
      </c>
      <c r="C70" s="1"/>
      <c r="D70" s="1"/>
      <c r="E70" s="1"/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>
      <c r="A71" s="9"/>
      <c r="B71" s="49">
        <v>9</v>
      </c>
      <c r="C71" s="50" t="s">
        <v>1498</v>
      </c>
      <c r="D71" s="50" t="s">
        <v>7</v>
      </c>
      <c r="E71" s="50" t="s">
        <v>1499</v>
      </c>
      <c r="F71" s="50" t="s">
        <v>7</v>
      </c>
      <c r="G71" s="51" t="s">
        <v>200</v>
      </c>
      <c r="H71" s="52">
        <v>30.300000000000001</v>
      </c>
      <c r="I71" s="24">
        <f>ROUND(0,2)</f>
        <v>0</v>
      </c>
      <c r="J71" s="53">
        <f>ROUND(I71*H71,2)</f>
        <v>0</v>
      </c>
      <c r="K71" s="54">
        <v>0.20999999999999999</v>
      </c>
      <c r="L71" s="55">
        <f>IF(ISNUMBER(K71),ROUND(J71*(K71+1),2),0)</f>
        <v>0</v>
      </c>
      <c r="M71" s="12"/>
      <c r="N71" s="2"/>
      <c r="O71" s="2"/>
      <c r="P71" s="2"/>
      <c r="Q71" s="41">
        <f>IF(ISNUMBER(K71),IF(H71&gt;0,IF(I71&gt;0,J71,0),0),0)</f>
        <v>0</v>
      </c>
      <c r="R71" s="33">
        <f>IF(ISNUMBER(K71)=FALSE,J71,0)</f>
        <v>0</v>
      </c>
    </row>
    <row r="72">
      <c r="A72" s="9"/>
      <c r="B72" s="56" t="s">
        <v>130</v>
      </c>
      <c r="C72" s="1"/>
      <c r="D72" s="1"/>
      <c r="E72" s="57" t="s">
        <v>1500</v>
      </c>
      <c r="F72" s="1"/>
      <c r="G72" s="1"/>
      <c r="H72" s="48"/>
      <c r="I72" s="1"/>
      <c r="J72" s="48"/>
      <c r="K72" s="1"/>
      <c r="L72" s="1"/>
      <c r="M72" s="12"/>
      <c r="N72" s="2"/>
      <c r="O72" s="2"/>
      <c r="P72" s="2"/>
      <c r="Q72" s="2"/>
    </row>
    <row r="73" thickBot="1">
      <c r="A73" s="9"/>
      <c r="B73" s="58" t="s">
        <v>132</v>
      </c>
      <c r="C73" s="29"/>
      <c r="D73" s="29"/>
      <c r="E73" s="59" t="s">
        <v>1501</v>
      </c>
      <c r="F73" s="29"/>
      <c r="G73" s="29"/>
      <c r="H73" s="60"/>
      <c r="I73" s="29"/>
      <c r="J73" s="60"/>
      <c r="K73" s="29"/>
      <c r="L73" s="29"/>
      <c r="M73" s="12"/>
      <c r="N73" s="2"/>
      <c r="O73" s="2"/>
      <c r="P73" s="2"/>
      <c r="Q73" s="2"/>
    </row>
    <row r="74" thickTop="1" thickBot="1" ht="25" customHeight="1">
      <c r="A74" s="9"/>
      <c r="B74" s="1"/>
      <c r="C74" s="65">
        <v>7</v>
      </c>
      <c r="D74" s="1"/>
      <c r="E74" s="66" t="s">
        <v>688</v>
      </c>
      <c r="F74" s="1"/>
      <c r="G74" s="67" t="s">
        <v>152</v>
      </c>
      <c r="H74" s="68">
        <f>0+J71</f>
        <v>0</v>
      </c>
      <c r="I74" s="67" t="s">
        <v>153</v>
      </c>
      <c r="J74" s="69">
        <f>(L74-H74)</f>
        <v>0</v>
      </c>
      <c r="K74" s="67" t="s">
        <v>154</v>
      </c>
      <c r="L74" s="70">
        <f>0+L71</f>
        <v>0</v>
      </c>
      <c r="M74" s="12"/>
      <c r="N74" s="2"/>
      <c r="O74" s="2"/>
      <c r="P74" s="2"/>
      <c r="Q74" s="41">
        <f>0+Q71</f>
        <v>0</v>
      </c>
      <c r="R74" s="33">
        <f>0+R71</f>
        <v>0</v>
      </c>
      <c r="S74" s="71">
        <f>Q74*(1+J74)+R74</f>
        <v>0</v>
      </c>
    </row>
    <row r="75" thickTop="1" thickBot="1" ht="25" customHeight="1">
      <c r="A75" s="9"/>
      <c r="B75" s="72"/>
      <c r="C75" s="72"/>
      <c r="D75" s="72"/>
      <c r="E75" s="73"/>
      <c r="F75" s="72"/>
      <c r="G75" s="74" t="s">
        <v>155</v>
      </c>
      <c r="H75" s="75">
        <f>0+J71</f>
        <v>0</v>
      </c>
      <c r="I75" s="74" t="s">
        <v>156</v>
      </c>
      <c r="J75" s="76">
        <f>0+J74</f>
        <v>0</v>
      </c>
      <c r="K75" s="74" t="s">
        <v>157</v>
      </c>
      <c r="L75" s="77">
        <f>0+L71</f>
        <v>0</v>
      </c>
      <c r="M75" s="12"/>
      <c r="N75" s="2"/>
      <c r="O75" s="2"/>
      <c r="P75" s="2"/>
      <c r="Q75" s="2"/>
    </row>
    <row r="76" ht="40" customHeight="1">
      <c r="A76" s="9"/>
      <c r="B76" s="82" t="s">
        <v>346</v>
      </c>
      <c r="C76" s="1"/>
      <c r="D76" s="1"/>
      <c r="E76" s="1"/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>
      <c r="A77" s="9"/>
      <c r="B77" s="49">
        <v>10</v>
      </c>
      <c r="C77" s="50" t="s">
        <v>1383</v>
      </c>
      <c r="D77" s="50" t="s">
        <v>7</v>
      </c>
      <c r="E77" s="50" t="s">
        <v>1384</v>
      </c>
      <c r="F77" s="50" t="s">
        <v>7</v>
      </c>
      <c r="G77" s="51" t="s">
        <v>172</v>
      </c>
      <c r="H77" s="52">
        <v>4.1399999999999997</v>
      </c>
      <c r="I77" s="24">
        <f>ROUND(0,2)</f>
        <v>0</v>
      </c>
      <c r="J77" s="53">
        <f>ROUND(I77*H77,2)</f>
        <v>0</v>
      </c>
      <c r="K77" s="54">
        <v>0.20999999999999999</v>
      </c>
      <c r="L77" s="55">
        <f>IF(ISNUMBER(K77),ROUND(J77*(K77+1),2),0)</f>
        <v>0</v>
      </c>
      <c r="M77" s="12"/>
      <c r="N77" s="2"/>
      <c r="O77" s="2"/>
      <c r="P77" s="2"/>
      <c r="Q77" s="41">
        <f>IF(ISNUMBER(K77),IF(H77&gt;0,IF(I77&gt;0,J77,0),0),0)</f>
        <v>0</v>
      </c>
      <c r="R77" s="33">
        <f>IF(ISNUMBER(K77)=FALSE,J77,0)</f>
        <v>0</v>
      </c>
    </row>
    <row r="78">
      <c r="A78" s="9"/>
      <c r="B78" s="56" t="s">
        <v>130</v>
      </c>
      <c r="C78" s="1"/>
      <c r="D78" s="1"/>
      <c r="E78" s="57" t="s">
        <v>7</v>
      </c>
      <c r="F78" s="1"/>
      <c r="G78" s="1"/>
      <c r="H78" s="48"/>
      <c r="I78" s="1"/>
      <c r="J78" s="48"/>
      <c r="K78" s="1"/>
      <c r="L78" s="1"/>
      <c r="M78" s="12"/>
      <c r="N78" s="2"/>
      <c r="O78" s="2"/>
      <c r="P78" s="2"/>
      <c r="Q78" s="2"/>
    </row>
    <row r="79" thickBot="1">
      <c r="A79" s="9"/>
      <c r="B79" s="58" t="s">
        <v>132</v>
      </c>
      <c r="C79" s="29"/>
      <c r="D79" s="29"/>
      <c r="E79" s="59" t="s">
        <v>1502</v>
      </c>
      <c r="F79" s="29"/>
      <c r="G79" s="29"/>
      <c r="H79" s="60"/>
      <c r="I79" s="29"/>
      <c r="J79" s="60"/>
      <c r="K79" s="29"/>
      <c r="L79" s="29"/>
      <c r="M79" s="12"/>
      <c r="N79" s="2"/>
      <c r="O79" s="2"/>
      <c r="P79" s="2"/>
      <c r="Q79" s="2"/>
    </row>
    <row r="80" thickTop="1">
      <c r="A80" s="9"/>
      <c r="B80" s="49">
        <v>11</v>
      </c>
      <c r="C80" s="50" t="s">
        <v>1231</v>
      </c>
      <c r="D80" s="50" t="s">
        <v>7</v>
      </c>
      <c r="E80" s="50" t="s">
        <v>1232</v>
      </c>
      <c r="F80" s="50" t="s">
        <v>7</v>
      </c>
      <c r="G80" s="51" t="s">
        <v>172</v>
      </c>
      <c r="H80" s="61">
        <v>9.8879999999999999</v>
      </c>
      <c r="I80" s="35">
        <f>ROUND(0,2)</f>
        <v>0</v>
      </c>
      <c r="J80" s="62">
        <f>ROUND(I80*H80,2)</f>
        <v>0</v>
      </c>
      <c r="K80" s="63">
        <v>0.20999999999999999</v>
      </c>
      <c r="L80" s="64">
        <f>IF(ISNUMBER(K80),ROUND(J80*(K80+1),2),0)</f>
        <v>0</v>
      </c>
      <c r="M80" s="12"/>
      <c r="N80" s="2"/>
      <c r="O80" s="2"/>
      <c r="P80" s="2"/>
      <c r="Q80" s="41">
        <f>IF(ISNUMBER(K80),IF(H80&gt;0,IF(I80&gt;0,J80,0),0),0)</f>
        <v>0</v>
      </c>
      <c r="R80" s="33">
        <f>IF(ISNUMBER(K80)=FALSE,J80,0)</f>
        <v>0</v>
      </c>
    </row>
    <row r="81">
      <c r="A81" s="9"/>
      <c r="B81" s="56" t="s">
        <v>130</v>
      </c>
      <c r="C81" s="1"/>
      <c r="D81" s="1"/>
      <c r="E81" s="57" t="s">
        <v>7</v>
      </c>
      <c r="F81" s="1"/>
      <c r="G81" s="1"/>
      <c r="H81" s="48"/>
      <c r="I81" s="1"/>
      <c r="J81" s="48"/>
      <c r="K81" s="1"/>
      <c r="L81" s="1"/>
      <c r="M81" s="12"/>
      <c r="N81" s="2"/>
      <c r="O81" s="2"/>
      <c r="P81" s="2"/>
      <c r="Q81" s="2"/>
    </row>
    <row r="82" thickBot="1">
      <c r="A82" s="9"/>
      <c r="B82" s="58" t="s">
        <v>132</v>
      </c>
      <c r="C82" s="29"/>
      <c r="D82" s="29"/>
      <c r="E82" s="59" t="s">
        <v>1503</v>
      </c>
      <c r="F82" s="29"/>
      <c r="G82" s="29"/>
      <c r="H82" s="60"/>
      <c r="I82" s="29"/>
      <c r="J82" s="60"/>
      <c r="K82" s="29"/>
      <c r="L82" s="29"/>
      <c r="M82" s="12"/>
      <c r="N82" s="2"/>
      <c r="O82" s="2"/>
      <c r="P82" s="2"/>
      <c r="Q82" s="2"/>
    </row>
    <row r="83" thickTop="1">
      <c r="A83" s="9"/>
      <c r="B83" s="49">
        <v>12</v>
      </c>
      <c r="C83" s="50" t="s">
        <v>1504</v>
      </c>
      <c r="D83" s="50" t="s">
        <v>7</v>
      </c>
      <c r="E83" s="50" t="s">
        <v>1505</v>
      </c>
      <c r="F83" s="50" t="s">
        <v>7</v>
      </c>
      <c r="G83" s="51" t="s">
        <v>227</v>
      </c>
      <c r="H83" s="61">
        <v>20.600000000000001</v>
      </c>
      <c r="I83" s="35">
        <f>ROUND(0,2)</f>
        <v>0</v>
      </c>
      <c r="J83" s="62">
        <f>ROUND(I83*H83,2)</f>
        <v>0</v>
      </c>
      <c r="K83" s="63">
        <v>0.20999999999999999</v>
      </c>
      <c r="L83" s="64">
        <f>IF(ISNUMBER(K83),ROUND(J83*(K83+1),2),0)</f>
        <v>0</v>
      </c>
      <c r="M83" s="12"/>
      <c r="N83" s="2"/>
      <c r="O83" s="2"/>
      <c r="P83" s="2"/>
      <c r="Q83" s="41">
        <f>IF(ISNUMBER(K83),IF(H83&gt;0,IF(I83&gt;0,J83,0),0),0)</f>
        <v>0</v>
      </c>
      <c r="R83" s="33">
        <f>IF(ISNUMBER(K83)=FALSE,J83,0)</f>
        <v>0</v>
      </c>
    </row>
    <row r="84">
      <c r="A84" s="9"/>
      <c r="B84" s="56" t="s">
        <v>130</v>
      </c>
      <c r="C84" s="1"/>
      <c r="D84" s="1"/>
      <c r="E84" s="57" t="s">
        <v>1265</v>
      </c>
      <c r="F84" s="1"/>
      <c r="G84" s="1"/>
      <c r="H84" s="48"/>
      <c r="I84" s="1"/>
      <c r="J84" s="48"/>
      <c r="K84" s="1"/>
      <c r="L84" s="1"/>
      <c r="M84" s="12"/>
      <c r="N84" s="2"/>
      <c r="O84" s="2"/>
      <c r="P84" s="2"/>
      <c r="Q84" s="2"/>
    </row>
    <row r="85" thickBot="1">
      <c r="A85" s="9"/>
      <c r="B85" s="58" t="s">
        <v>132</v>
      </c>
      <c r="C85" s="29"/>
      <c r="D85" s="29"/>
      <c r="E85" s="59" t="s">
        <v>1506</v>
      </c>
      <c r="F85" s="29"/>
      <c r="G85" s="29"/>
      <c r="H85" s="60"/>
      <c r="I85" s="29"/>
      <c r="J85" s="60"/>
      <c r="K85" s="29"/>
      <c r="L85" s="29"/>
      <c r="M85" s="12"/>
      <c r="N85" s="2"/>
      <c r="O85" s="2"/>
      <c r="P85" s="2"/>
      <c r="Q85" s="2"/>
    </row>
    <row r="86" thickTop="1" thickBot="1" ht="25" customHeight="1">
      <c r="A86" s="9"/>
      <c r="B86" s="1"/>
      <c r="C86" s="65">
        <v>9</v>
      </c>
      <c r="D86" s="1"/>
      <c r="E86" s="66" t="s">
        <v>169</v>
      </c>
      <c r="F86" s="1"/>
      <c r="G86" s="67" t="s">
        <v>152</v>
      </c>
      <c r="H86" s="68">
        <f>J77+J80+J83</f>
        <v>0</v>
      </c>
      <c r="I86" s="67" t="s">
        <v>153</v>
      </c>
      <c r="J86" s="69">
        <f>(L86-H86)</f>
        <v>0</v>
      </c>
      <c r="K86" s="67" t="s">
        <v>154</v>
      </c>
      <c r="L86" s="70">
        <f>L77+L80+L83</f>
        <v>0</v>
      </c>
      <c r="M86" s="12"/>
      <c r="N86" s="2"/>
      <c r="O86" s="2"/>
      <c r="P86" s="2"/>
      <c r="Q86" s="41">
        <f>0+Q77+Q80+Q83</f>
        <v>0</v>
      </c>
      <c r="R86" s="33">
        <f>0+R77+R80+R83</f>
        <v>0</v>
      </c>
      <c r="S86" s="71">
        <f>Q86*(1+J86)+R86</f>
        <v>0</v>
      </c>
    </row>
    <row r="87" thickTop="1" thickBot="1" ht="25" customHeight="1">
      <c r="A87" s="9"/>
      <c r="B87" s="72"/>
      <c r="C87" s="72"/>
      <c r="D87" s="72"/>
      <c r="E87" s="73"/>
      <c r="F87" s="72"/>
      <c r="G87" s="74" t="s">
        <v>155</v>
      </c>
      <c r="H87" s="75">
        <f>J77+J80+J83</f>
        <v>0</v>
      </c>
      <c r="I87" s="74" t="s">
        <v>156</v>
      </c>
      <c r="J87" s="76">
        <f>0+J86</f>
        <v>0</v>
      </c>
      <c r="K87" s="74" t="s">
        <v>157</v>
      </c>
      <c r="L87" s="77">
        <f>L77+L80+L83</f>
        <v>0</v>
      </c>
      <c r="M87" s="12"/>
      <c r="N87" s="2"/>
      <c r="O87" s="2"/>
      <c r="P87" s="2"/>
      <c r="Q87" s="2"/>
    </row>
    <row r="88">
      <c r="A88" s="13"/>
      <c r="B88" s="4"/>
      <c r="C88" s="4"/>
      <c r="D88" s="4"/>
      <c r="E88" s="4"/>
      <c r="F88" s="4"/>
      <c r="G88" s="4"/>
      <c r="H88" s="78"/>
      <c r="I88" s="4"/>
      <c r="J88" s="78"/>
      <c r="K88" s="4"/>
      <c r="L88" s="4"/>
      <c r="M88" s="14"/>
      <c r="N88" s="2"/>
      <c r="O88" s="2"/>
      <c r="P88" s="2"/>
      <c r="Q88" s="2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2"/>
      <c r="O89" s="2"/>
      <c r="P89" s="2"/>
      <c r="Q89" s="2"/>
    </row>
  </sheetData>
  <mergeCells count="51">
    <mergeCell ref="B31:L31"/>
    <mergeCell ref="B33:D33"/>
    <mergeCell ref="B34:D34"/>
    <mergeCell ref="B36:D36"/>
    <mergeCell ref="B37:D37"/>
    <mergeCell ref="B40:L40"/>
    <mergeCell ref="B42:D42"/>
    <mergeCell ref="B43:D43"/>
    <mergeCell ref="B45:D45"/>
    <mergeCell ref="B46:D46"/>
    <mergeCell ref="B49:L49"/>
    <mergeCell ref="B51:D51"/>
    <mergeCell ref="B52:D52"/>
    <mergeCell ref="B55:L55"/>
    <mergeCell ref="B57:D57"/>
    <mergeCell ref="B58:D58"/>
    <mergeCell ref="B60:D60"/>
    <mergeCell ref="B61:D61"/>
    <mergeCell ref="B64:L64"/>
    <mergeCell ref="B66:D66"/>
    <mergeCell ref="B67:D67"/>
    <mergeCell ref="B70:L70"/>
    <mergeCell ref="B72:D72"/>
    <mergeCell ref="B73:D73"/>
    <mergeCell ref="B76:L76"/>
    <mergeCell ref="B78:D78"/>
    <mergeCell ref="B79:D79"/>
    <mergeCell ref="B81:D81"/>
    <mergeCell ref="B82:D82"/>
    <mergeCell ref="B84:D84"/>
    <mergeCell ref="B85:D85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3:D23"/>
    <mergeCell ref="B24:D24"/>
    <mergeCell ref="B25:D25"/>
    <mergeCell ref="B26:D26"/>
    <mergeCell ref="B28:C29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H56+H140+H152+H185+H197+H224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164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L56+L140+L152+L185+L197+L224</f>
        <v>0</v>
      </c>
      <c r="K11" s="1"/>
      <c r="L11" s="1"/>
      <c r="M11" s="12"/>
      <c r="N11" s="2"/>
      <c r="O11" s="2"/>
      <c r="P11" s="2"/>
      <c r="Q11" s="41">
        <f>IF(SUM(K20:K25)&gt;0,ROUND(SUM(S20:S25)/SUM(K20:K25)-1,8),0)</f>
        <v>0</v>
      </c>
      <c r="R11" s="33">
        <f>AVERAGE(J55,J139,J151,J184,J196,J223)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H56</f>
        <v>0</v>
      </c>
      <c r="L20" s="46">
        <f>L56</f>
        <v>0</v>
      </c>
      <c r="M20" s="12"/>
      <c r="N20" s="2"/>
      <c r="O20" s="2"/>
      <c r="P20" s="2"/>
      <c r="Q20" s="2"/>
      <c r="S20" s="33">
        <f>S55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H140</f>
        <v>0</v>
      </c>
      <c r="L21" s="46">
        <f>L140</f>
        <v>0</v>
      </c>
      <c r="M21" s="12"/>
      <c r="N21" s="2"/>
      <c r="O21" s="2"/>
      <c r="P21" s="2"/>
      <c r="Q21" s="2"/>
      <c r="S21" s="33">
        <f>S139</f>
        <v>0</v>
      </c>
    </row>
    <row r="22">
      <c r="A22" s="9"/>
      <c r="B22" s="44">
        <v>2</v>
      </c>
      <c r="C22" s="1"/>
      <c r="D22" s="1"/>
      <c r="E22" s="45" t="s">
        <v>166</v>
      </c>
      <c r="F22" s="1"/>
      <c r="G22" s="1"/>
      <c r="H22" s="1"/>
      <c r="I22" s="1"/>
      <c r="J22" s="1"/>
      <c r="K22" s="46">
        <f>H152</f>
        <v>0</v>
      </c>
      <c r="L22" s="46">
        <f>L152</f>
        <v>0</v>
      </c>
      <c r="M22" s="12"/>
      <c r="N22" s="2"/>
      <c r="O22" s="2"/>
      <c r="P22" s="2"/>
      <c r="Q22" s="2"/>
      <c r="S22" s="33">
        <f>S151</f>
        <v>0</v>
      </c>
    </row>
    <row r="23">
      <c r="A23" s="9"/>
      <c r="B23" s="44">
        <v>5</v>
      </c>
      <c r="C23" s="1"/>
      <c r="D23" s="1"/>
      <c r="E23" s="45" t="s">
        <v>167</v>
      </c>
      <c r="F23" s="1"/>
      <c r="G23" s="1"/>
      <c r="H23" s="1"/>
      <c r="I23" s="1"/>
      <c r="J23" s="1"/>
      <c r="K23" s="46">
        <f>H185</f>
        <v>0</v>
      </c>
      <c r="L23" s="46">
        <f>L185</f>
        <v>0</v>
      </c>
      <c r="M23" s="12"/>
      <c r="N23" s="2"/>
      <c r="O23" s="2"/>
      <c r="P23" s="2"/>
      <c r="Q23" s="2"/>
      <c r="S23" s="33">
        <f>S184</f>
        <v>0</v>
      </c>
    </row>
    <row r="24">
      <c r="A24" s="9"/>
      <c r="B24" s="44">
        <v>8</v>
      </c>
      <c r="C24" s="1"/>
      <c r="D24" s="1"/>
      <c r="E24" s="45" t="s">
        <v>168</v>
      </c>
      <c r="F24" s="1"/>
      <c r="G24" s="1"/>
      <c r="H24" s="1"/>
      <c r="I24" s="1"/>
      <c r="J24" s="1"/>
      <c r="K24" s="46">
        <f>H197</f>
        <v>0</v>
      </c>
      <c r="L24" s="46">
        <f>L197</f>
        <v>0</v>
      </c>
      <c r="M24" s="12"/>
      <c r="N24" s="2"/>
      <c r="O24" s="2"/>
      <c r="P24" s="2"/>
      <c r="Q24" s="2"/>
      <c r="S24" s="33">
        <f>S196</f>
        <v>0</v>
      </c>
    </row>
    <row r="25">
      <c r="A25" s="9"/>
      <c r="B25" s="44">
        <v>9</v>
      </c>
      <c r="C25" s="1"/>
      <c r="D25" s="1"/>
      <c r="E25" s="45" t="s">
        <v>169</v>
      </c>
      <c r="F25" s="1"/>
      <c r="G25" s="1"/>
      <c r="H25" s="1"/>
      <c r="I25" s="1"/>
      <c r="J25" s="1"/>
      <c r="K25" s="46">
        <f>H224</f>
        <v>0</v>
      </c>
      <c r="L25" s="46">
        <f>L224</f>
        <v>0</v>
      </c>
      <c r="M25" s="79"/>
      <c r="N25" s="2"/>
      <c r="O25" s="2"/>
      <c r="P25" s="2"/>
      <c r="Q25" s="2"/>
      <c r="S25" s="33">
        <f>S223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0"/>
      <c r="N26" s="2"/>
      <c r="O26" s="2"/>
      <c r="P26" s="2"/>
      <c r="Q26" s="2"/>
    </row>
    <row r="27" ht="14" customHeight="1">
      <c r="A27" s="4"/>
      <c r="B27" s="36" t="s">
        <v>118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81"/>
      <c r="N28" s="2"/>
      <c r="O28" s="2"/>
      <c r="P28" s="2"/>
      <c r="Q28" s="2"/>
    </row>
    <row r="29" ht="18" customHeight="1">
      <c r="A29" s="9"/>
      <c r="B29" s="42" t="s">
        <v>119</v>
      </c>
      <c r="C29" s="42" t="s">
        <v>115</v>
      </c>
      <c r="D29" s="42" t="s">
        <v>120</v>
      </c>
      <c r="E29" s="42" t="s">
        <v>116</v>
      </c>
      <c r="F29" s="42" t="s">
        <v>121</v>
      </c>
      <c r="G29" s="43" t="s">
        <v>122</v>
      </c>
      <c r="H29" s="22" t="s">
        <v>123</v>
      </c>
      <c r="I29" s="22" t="s">
        <v>124</v>
      </c>
      <c r="J29" s="22" t="s">
        <v>17</v>
      </c>
      <c r="K29" s="43" t="s">
        <v>125</v>
      </c>
      <c r="L29" s="22" t="s">
        <v>18</v>
      </c>
      <c r="M29" s="79"/>
      <c r="N29" s="2"/>
      <c r="O29" s="2"/>
      <c r="P29" s="2"/>
      <c r="Q29" s="2"/>
    </row>
    <row r="30" ht="40" customHeight="1">
      <c r="A30" s="9"/>
      <c r="B30" s="47" t="s">
        <v>126</v>
      </c>
      <c r="C30" s="1"/>
      <c r="D30" s="1"/>
      <c r="E30" s="1"/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>
      <c r="A31" s="9"/>
      <c r="B31" s="49">
        <v>1</v>
      </c>
      <c r="C31" s="50" t="s">
        <v>170</v>
      </c>
      <c r="D31" s="50" t="s">
        <v>7</v>
      </c>
      <c r="E31" s="50" t="s">
        <v>171</v>
      </c>
      <c r="F31" s="50" t="s">
        <v>7</v>
      </c>
      <c r="G31" s="51" t="s">
        <v>172</v>
      </c>
      <c r="H31" s="52">
        <v>1131.05</v>
      </c>
      <c r="I31" s="24">
        <f>ROUND(0,2)</f>
        <v>0</v>
      </c>
      <c r="J31" s="53">
        <f>ROUND(I31*H31,2)</f>
        <v>0</v>
      </c>
      <c r="K31" s="54">
        <v>0.20999999999999999</v>
      </c>
      <c r="L31" s="55">
        <f>IF(ISNUMBER(K31),ROUND(J31*(K31+1),2),0)</f>
        <v>0</v>
      </c>
      <c r="M31" s="12"/>
      <c r="N31" s="2"/>
      <c r="O31" s="2"/>
      <c r="P31" s="2"/>
      <c r="Q31" s="41">
        <f>IF(ISNUMBER(K31),IF(H31&gt;0,IF(I31&gt;0,J31,0),0),0)</f>
        <v>0</v>
      </c>
      <c r="R31" s="33">
        <f>IF(ISNUMBER(K31)=FALSE,J31,0)</f>
        <v>0</v>
      </c>
    </row>
    <row r="32">
      <c r="A32" s="9"/>
      <c r="B32" s="56" t="s">
        <v>130</v>
      </c>
      <c r="C32" s="1"/>
      <c r="D32" s="1"/>
      <c r="E32" s="57" t="s">
        <v>173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 thickBot="1">
      <c r="A33" s="9"/>
      <c r="B33" s="58" t="s">
        <v>132</v>
      </c>
      <c r="C33" s="29"/>
      <c r="D33" s="29"/>
      <c r="E33" s="59" t="s">
        <v>174</v>
      </c>
      <c r="F33" s="29"/>
      <c r="G33" s="29"/>
      <c r="H33" s="60"/>
      <c r="I33" s="29"/>
      <c r="J33" s="60"/>
      <c r="K33" s="29"/>
      <c r="L33" s="29"/>
      <c r="M33" s="12"/>
      <c r="N33" s="2"/>
      <c r="O33" s="2"/>
      <c r="P33" s="2"/>
      <c r="Q33" s="2"/>
    </row>
    <row r="34" thickTop="1">
      <c r="A34" s="9"/>
      <c r="B34" s="49">
        <v>2</v>
      </c>
      <c r="C34" s="50" t="s">
        <v>170</v>
      </c>
      <c r="D34" s="50" t="s">
        <v>175</v>
      </c>
      <c r="E34" s="50" t="s">
        <v>171</v>
      </c>
      <c r="F34" s="50" t="s">
        <v>7</v>
      </c>
      <c r="G34" s="51" t="s">
        <v>172</v>
      </c>
      <c r="H34" s="61">
        <v>2762.1999999999998</v>
      </c>
      <c r="I34" s="35">
        <f>ROUND(0,2)</f>
        <v>0</v>
      </c>
      <c r="J34" s="62">
        <f>ROUND(I34*H34,2)</f>
        <v>0</v>
      </c>
      <c r="K34" s="63">
        <v>0.20999999999999999</v>
      </c>
      <c r="L34" s="64">
        <f>IF(ISNUMBER(K34),ROUND(J34*(K34+1),2),0)</f>
        <v>0</v>
      </c>
      <c r="M34" s="12"/>
      <c r="N34" s="2"/>
      <c r="O34" s="2"/>
      <c r="P34" s="2"/>
      <c r="Q34" s="41">
        <f>IF(ISNUMBER(K34),IF(H34&gt;0,IF(I34&gt;0,J34,0),0),0)</f>
        <v>0</v>
      </c>
      <c r="R34" s="33">
        <f>IF(ISNUMBER(K34)=FALSE,J34,0)</f>
        <v>0</v>
      </c>
    </row>
    <row r="35">
      <c r="A35" s="9"/>
      <c r="B35" s="56" t="s">
        <v>130</v>
      </c>
      <c r="C35" s="1"/>
      <c r="D35" s="1"/>
      <c r="E35" s="57" t="s">
        <v>176</v>
      </c>
      <c r="F35" s="1"/>
      <c r="G35" s="1"/>
      <c r="H35" s="48"/>
      <c r="I35" s="1"/>
      <c r="J35" s="48"/>
      <c r="K35" s="1"/>
      <c r="L35" s="1"/>
      <c r="M35" s="12"/>
      <c r="N35" s="2"/>
      <c r="O35" s="2"/>
      <c r="P35" s="2"/>
      <c r="Q35" s="2"/>
    </row>
    <row r="36" thickBot="1">
      <c r="A36" s="9"/>
      <c r="B36" s="58" t="s">
        <v>132</v>
      </c>
      <c r="C36" s="29"/>
      <c r="D36" s="29"/>
      <c r="E36" s="59" t="s">
        <v>177</v>
      </c>
      <c r="F36" s="29"/>
      <c r="G36" s="29"/>
      <c r="H36" s="60"/>
      <c r="I36" s="29"/>
      <c r="J36" s="60"/>
      <c r="K36" s="29"/>
      <c r="L36" s="29"/>
      <c r="M36" s="12"/>
      <c r="N36" s="2"/>
      <c r="O36" s="2"/>
      <c r="P36" s="2"/>
      <c r="Q36" s="2"/>
    </row>
    <row r="37" thickTop="1">
      <c r="A37" s="9"/>
      <c r="B37" s="49">
        <v>3</v>
      </c>
      <c r="C37" s="50" t="s">
        <v>178</v>
      </c>
      <c r="D37" s="50" t="s">
        <v>179</v>
      </c>
      <c r="E37" s="50" t="s">
        <v>171</v>
      </c>
      <c r="F37" s="50" t="s">
        <v>7</v>
      </c>
      <c r="G37" s="51" t="s">
        <v>180</v>
      </c>
      <c r="H37" s="61">
        <v>2665.6999999999998</v>
      </c>
      <c r="I37" s="35">
        <f>ROUND(0,2)</f>
        <v>0</v>
      </c>
      <c r="J37" s="62">
        <f>ROUND(I37*H37,2)</f>
        <v>0</v>
      </c>
      <c r="K37" s="63">
        <v>0.20999999999999999</v>
      </c>
      <c r="L37" s="64">
        <f>IF(ISNUMBER(K37),ROUND(J37*(K37+1),2),0)</f>
        <v>0</v>
      </c>
      <c r="M37" s="12"/>
      <c r="N37" s="2"/>
      <c r="O37" s="2"/>
      <c r="P37" s="2"/>
      <c r="Q37" s="41">
        <f>IF(ISNUMBER(K37),IF(H37&gt;0,IF(I37&gt;0,J37,0),0),0)</f>
        <v>0</v>
      </c>
      <c r="R37" s="33">
        <f>IF(ISNUMBER(K37)=FALSE,J37,0)</f>
        <v>0</v>
      </c>
    </row>
    <row r="38">
      <c r="A38" s="9"/>
      <c r="B38" s="56" t="s">
        <v>130</v>
      </c>
      <c r="C38" s="1"/>
      <c r="D38" s="1"/>
      <c r="E38" s="57" t="s">
        <v>181</v>
      </c>
      <c r="F38" s="1"/>
      <c r="G38" s="1"/>
      <c r="H38" s="48"/>
      <c r="I38" s="1"/>
      <c r="J38" s="48"/>
      <c r="K38" s="1"/>
      <c r="L38" s="1"/>
      <c r="M38" s="12"/>
      <c r="N38" s="2"/>
      <c r="O38" s="2"/>
      <c r="P38" s="2"/>
      <c r="Q38" s="2"/>
    </row>
    <row r="39" thickBot="1">
      <c r="A39" s="9"/>
      <c r="B39" s="58" t="s">
        <v>132</v>
      </c>
      <c r="C39" s="29"/>
      <c r="D39" s="29"/>
      <c r="E39" s="59" t="s">
        <v>182</v>
      </c>
      <c r="F39" s="29"/>
      <c r="G39" s="29"/>
      <c r="H39" s="60"/>
      <c r="I39" s="29"/>
      <c r="J39" s="60"/>
      <c r="K39" s="29"/>
      <c r="L39" s="29"/>
      <c r="M39" s="12"/>
      <c r="N39" s="2"/>
      <c r="O39" s="2"/>
      <c r="P39" s="2"/>
      <c r="Q39" s="2"/>
    </row>
    <row r="40" thickTop="1">
      <c r="A40" s="9"/>
      <c r="B40" s="49">
        <v>4</v>
      </c>
      <c r="C40" s="50" t="s">
        <v>178</v>
      </c>
      <c r="D40" s="50" t="s">
        <v>183</v>
      </c>
      <c r="E40" s="50" t="s">
        <v>171</v>
      </c>
      <c r="F40" s="50" t="s">
        <v>7</v>
      </c>
      <c r="G40" s="51" t="s">
        <v>180</v>
      </c>
      <c r="H40" s="61">
        <v>775.17499999999995</v>
      </c>
      <c r="I40" s="35">
        <f>ROUND(0,2)</f>
        <v>0</v>
      </c>
      <c r="J40" s="62">
        <f>ROUND(I40*H40,2)</f>
        <v>0</v>
      </c>
      <c r="K40" s="63">
        <v>0.20999999999999999</v>
      </c>
      <c r="L40" s="64">
        <f>IF(ISNUMBER(K40),ROUND(J40*(K40+1),2),0)</f>
        <v>0</v>
      </c>
      <c r="M40" s="12"/>
      <c r="N40" s="2"/>
      <c r="O40" s="2"/>
      <c r="P40" s="2"/>
      <c r="Q40" s="41">
        <f>IF(ISNUMBER(K40),IF(H40&gt;0,IF(I40&gt;0,J40,0),0),0)</f>
        <v>0</v>
      </c>
      <c r="R40" s="33">
        <f>IF(ISNUMBER(K40)=FALSE,J40,0)</f>
        <v>0</v>
      </c>
    </row>
    <row r="41">
      <c r="A41" s="9"/>
      <c r="B41" s="56" t="s">
        <v>130</v>
      </c>
      <c r="C41" s="1"/>
      <c r="D41" s="1"/>
      <c r="E41" s="57" t="s">
        <v>184</v>
      </c>
      <c r="F41" s="1"/>
      <c r="G41" s="1"/>
      <c r="H41" s="48"/>
      <c r="I41" s="1"/>
      <c r="J41" s="48"/>
      <c r="K41" s="1"/>
      <c r="L41" s="1"/>
      <c r="M41" s="12"/>
      <c r="N41" s="2"/>
      <c r="O41" s="2"/>
      <c r="P41" s="2"/>
      <c r="Q41" s="2"/>
    </row>
    <row r="42" thickBot="1">
      <c r="A42" s="9"/>
      <c r="B42" s="58" t="s">
        <v>132</v>
      </c>
      <c r="C42" s="29"/>
      <c r="D42" s="29"/>
      <c r="E42" s="59" t="s">
        <v>185</v>
      </c>
      <c r="F42" s="29"/>
      <c r="G42" s="29"/>
      <c r="H42" s="60"/>
      <c r="I42" s="29"/>
      <c r="J42" s="60"/>
      <c r="K42" s="29"/>
      <c r="L42" s="29"/>
      <c r="M42" s="12"/>
      <c r="N42" s="2"/>
      <c r="O42" s="2"/>
      <c r="P42" s="2"/>
      <c r="Q42" s="2"/>
    </row>
    <row r="43" thickTop="1">
      <c r="A43" s="9"/>
      <c r="B43" s="49">
        <v>5</v>
      </c>
      <c r="C43" s="50" t="s">
        <v>186</v>
      </c>
      <c r="D43" s="50" t="s">
        <v>7</v>
      </c>
      <c r="E43" s="50" t="s">
        <v>187</v>
      </c>
      <c r="F43" s="50" t="s">
        <v>7</v>
      </c>
      <c r="G43" s="51" t="s">
        <v>172</v>
      </c>
      <c r="H43" s="61">
        <v>190.5</v>
      </c>
      <c r="I43" s="35">
        <f>ROUND(0,2)</f>
        <v>0</v>
      </c>
      <c r="J43" s="62">
        <f>ROUND(I43*H43,2)</f>
        <v>0</v>
      </c>
      <c r="K43" s="63">
        <v>0.20999999999999999</v>
      </c>
      <c r="L43" s="64">
        <f>IF(ISNUMBER(K43),ROUND(J43*(K43+1),2),0)</f>
        <v>0</v>
      </c>
      <c r="M43" s="12"/>
      <c r="N43" s="2"/>
      <c r="O43" s="2"/>
      <c r="P43" s="2"/>
      <c r="Q43" s="41">
        <f>IF(ISNUMBER(K43),IF(H43&gt;0,IF(I43&gt;0,J43,0),0),0)</f>
        <v>0</v>
      </c>
      <c r="R43" s="33">
        <f>IF(ISNUMBER(K43)=FALSE,J43,0)</f>
        <v>0</v>
      </c>
    </row>
    <row r="44">
      <c r="A44" s="9"/>
      <c r="B44" s="56" t="s">
        <v>130</v>
      </c>
      <c r="C44" s="1"/>
      <c r="D44" s="1"/>
      <c r="E44" s="57" t="s">
        <v>7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 thickBot="1">
      <c r="A45" s="9"/>
      <c r="B45" s="58" t="s">
        <v>132</v>
      </c>
      <c r="C45" s="29"/>
      <c r="D45" s="29"/>
      <c r="E45" s="59" t="s">
        <v>188</v>
      </c>
      <c r="F45" s="29"/>
      <c r="G45" s="29"/>
      <c r="H45" s="60"/>
      <c r="I45" s="29"/>
      <c r="J45" s="60"/>
      <c r="K45" s="29"/>
      <c r="L45" s="29"/>
      <c r="M45" s="12"/>
      <c r="N45" s="2"/>
      <c r="O45" s="2"/>
      <c r="P45" s="2"/>
      <c r="Q45" s="2"/>
    </row>
    <row r="46" thickTop="1">
      <c r="A46" s="9"/>
      <c r="B46" s="49">
        <v>6</v>
      </c>
      <c r="C46" s="50" t="s">
        <v>186</v>
      </c>
      <c r="D46" s="50" t="s">
        <v>175</v>
      </c>
      <c r="E46" s="50" t="s">
        <v>187</v>
      </c>
      <c r="F46" s="50" t="s">
        <v>7</v>
      </c>
      <c r="G46" s="51" t="s">
        <v>172</v>
      </c>
      <c r="H46" s="61">
        <v>3089.1999999999998</v>
      </c>
      <c r="I46" s="35">
        <f>ROUND(0,2)</f>
        <v>0</v>
      </c>
      <c r="J46" s="62">
        <f>ROUND(I46*H46,2)</f>
        <v>0</v>
      </c>
      <c r="K46" s="63">
        <v>0.20999999999999999</v>
      </c>
      <c r="L46" s="64">
        <f>IF(ISNUMBER(K46),ROUND(J46*(K46+1),2),0)</f>
        <v>0</v>
      </c>
      <c r="M46" s="12"/>
      <c r="N46" s="2"/>
      <c r="O46" s="2"/>
      <c r="P46" s="2"/>
      <c r="Q46" s="41">
        <f>IF(ISNUMBER(K46),IF(H46&gt;0,IF(I46&gt;0,J46,0),0),0)</f>
        <v>0</v>
      </c>
      <c r="R46" s="33">
        <f>IF(ISNUMBER(K46)=FALSE,J46,0)</f>
        <v>0</v>
      </c>
    </row>
    <row r="47">
      <c r="A47" s="9"/>
      <c r="B47" s="56" t="s">
        <v>130</v>
      </c>
      <c r="C47" s="1"/>
      <c r="D47" s="1"/>
      <c r="E47" s="57" t="s">
        <v>176</v>
      </c>
      <c r="F47" s="1"/>
      <c r="G47" s="1"/>
      <c r="H47" s="48"/>
      <c r="I47" s="1"/>
      <c r="J47" s="48"/>
      <c r="K47" s="1"/>
      <c r="L47" s="1"/>
      <c r="M47" s="12"/>
      <c r="N47" s="2"/>
      <c r="O47" s="2"/>
      <c r="P47" s="2"/>
      <c r="Q47" s="2"/>
    </row>
    <row r="48" thickBot="1">
      <c r="A48" s="9"/>
      <c r="B48" s="58" t="s">
        <v>132</v>
      </c>
      <c r="C48" s="29"/>
      <c r="D48" s="29"/>
      <c r="E48" s="59" t="s">
        <v>189</v>
      </c>
      <c r="F48" s="29"/>
      <c r="G48" s="29"/>
      <c r="H48" s="60"/>
      <c r="I48" s="29"/>
      <c r="J48" s="60"/>
      <c r="K48" s="29"/>
      <c r="L48" s="29"/>
      <c r="M48" s="12"/>
      <c r="N48" s="2"/>
      <c r="O48" s="2"/>
      <c r="P48" s="2"/>
      <c r="Q48" s="2"/>
    </row>
    <row r="49" thickTop="1">
      <c r="A49" s="9"/>
      <c r="B49" s="49">
        <v>7</v>
      </c>
      <c r="C49" s="50" t="s">
        <v>190</v>
      </c>
      <c r="D49" s="50" t="s">
        <v>7</v>
      </c>
      <c r="E49" s="50" t="s">
        <v>191</v>
      </c>
      <c r="F49" s="50" t="s">
        <v>7</v>
      </c>
      <c r="G49" s="51" t="s">
        <v>172</v>
      </c>
      <c r="H49" s="61">
        <v>213.30000000000001</v>
      </c>
      <c r="I49" s="35">
        <f>ROUND(0,2)</f>
        <v>0</v>
      </c>
      <c r="J49" s="62">
        <f>ROUND(I49*H49,2)</f>
        <v>0</v>
      </c>
      <c r="K49" s="63">
        <v>0.20999999999999999</v>
      </c>
      <c r="L49" s="64">
        <f>IF(ISNUMBER(K49),ROUND(J49*(K49+1),2),0)</f>
        <v>0</v>
      </c>
      <c r="M49" s="12"/>
      <c r="N49" s="2"/>
      <c r="O49" s="2"/>
      <c r="P49" s="2"/>
      <c r="Q49" s="41">
        <f>IF(ISNUMBER(K49),IF(H49&gt;0,IF(I49&gt;0,J49,0),0),0)</f>
        <v>0</v>
      </c>
      <c r="R49" s="33">
        <f>IF(ISNUMBER(K49)=FALSE,J49,0)</f>
        <v>0</v>
      </c>
    </row>
    <row r="50">
      <c r="A50" s="9"/>
      <c r="B50" s="56" t="s">
        <v>130</v>
      </c>
      <c r="C50" s="1"/>
      <c r="D50" s="1"/>
      <c r="E50" s="57" t="s">
        <v>192</v>
      </c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 thickBot="1">
      <c r="A51" s="9"/>
      <c r="B51" s="58" t="s">
        <v>132</v>
      </c>
      <c r="C51" s="29"/>
      <c r="D51" s="29"/>
      <c r="E51" s="59" t="s">
        <v>193</v>
      </c>
      <c r="F51" s="29"/>
      <c r="G51" s="29"/>
      <c r="H51" s="60"/>
      <c r="I51" s="29"/>
      <c r="J51" s="60"/>
      <c r="K51" s="29"/>
      <c r="L51" s="29"/>
      <c r="M51" s="12"/>
      <c r="N51" s="2"/>
      <c r="O51" s="2"/>
      <c r="P51" s="2"/>
      <c r="Q51" s="2"/>
    </row>
    <row r="52" thickTop="1">
      <c r="A52" s="9"/>
      <c r="B52" s="49">
        <v>8</v>
      </c>
      <c r="C52" s="50" t="s">
        <v>194</v>
      </c>
      <c r="D52" s="50" t="s">
        <v>7</v>
      </c>
      <c r="E52" s="50" t="s">
        <v>195</v>
      </c>
      <c r="F52" s="50" t="s">
        <v>7</v>
      </c>
      <c r="G52" s="51" t="s">
        <v>180</v>
      </c>
      <c r="H52" s="61">
        <v>2.1800000000000002</v>
      </c>
      <c r="I52" s="35">
        <f>ROUND(0,2)</f>
        <v>0</v>
      </c>
      <c r="J52" s="62">
        <f>ROUND(I52*H52,2)</f>
        <v>0</v>
      </c>
      <c r="K52" s="63">
        <v>0.20999999999999999</v>
      </c>
      <c r="L52" s="64">
        <f>IF(ISNUMBER(K52),ROUND(J52*(K52+1),2),0)</f>
        <v>0</v>
      </c>
      <c r="M52" s="12"/>
      <c r="N52" s="2"/>
      <c r="O52" s="2"/>
      <c r="P52" s="2"/>
      <c r="Q52" s="41">
        <f>IF(ISNUMBER(K52),IF(H52&gt;0,IF(I52&gt;0,J52,0),0),0)</f>
        <v>0</v>
      </c>
      <c r="R52" s="33">
        <f>IF(ISNUMBER(K52)=FALSE,J52,0)</f>
        <v>0</v>
      </c>
    </row>
    <row r="53">
      <c r="A53" s="9"/>
      <c r="B53" s="56" t="s">
        <v>130</v>
      </c>
      <c r="C53" s="1"/>
      <c r="D53" s="1"/>
      <c r="E53" s="57" t="s">
        <v>7</v>
      </c>
      <c r="F53" s="1"/>
      <c r="G53" s="1"/>
      <c r="H53" s="48"/>
      <c r="I53" s="1"/>
      <c r="J53" s="48"/>
      <c r="K53" s="1"/>
      <c r="L53" s="1"/>
      <c r="M53" s="12"/>
      <c r="N53" s="2"/>
      <c r="O53" s="2"/>
      <c r="P53" s="2"/>
      <c r="Q53" s="2"/>
    </row>
    <row r="54" thickBot="1">
      <c r="A54" s="9"/>
      <c r="B54" s="58" t="s">
        <v>132</v>
      </c>
      <c r="C54" s="29"/>
      <c r="D54" s="29"/>
      <c r="E54" s="59" t="s">
        <v>196</v>
      </c>
      <c r="F54" s="29"/>
      <c r="G54" s="29"/>
      <c r="H54" s="60"/>
      <c r="I54" s="29"/>
      <c r="J54" s="60"/>
      <c r="K54" s="29"/>
      <c r="L54" s="29"/>
      <c r="M54" s="12"/>
      <c r="N54" s="2"/>
      <c r="O54" s="2"/>
      <c r="P54" s="2"/>
      <c r="Q54" s="2"/>
    </row>
    <row r="55" thickTop="1" thickBot="1" ht="25" customHeight="1">
      <c r="A55" s="9"/>
      <c r="B55" s="1"/>
      <c r="C55" s="65">
        <v>0</v>
      </c>
      <c r="D55" s="1"/>
      <c r="E55" s="66" t="s">
        <v>117</v>
      </c>
      <c r="F55" s="1"/>
      <c r="G55" s="67" t="s">
        <v>152</v>
      </c>
      <c r="H55" s="68">
        <f>J31+J34+J37+J40+J43+J46+J49+J52</f>
        <v>0</v>
      </c>
      <c r="I55" s="67" t="s">
        <v>153</v>
      </c>
      <c r="J55" s="69">
        <f>(L55-H55)</f>
        <v>0</v>
      </c>
      <c r="K55" s="67" t="s">
        <v>154</v>
      </c>
      <c r="L55" s="70">
        <f>L31+L34+L37+L40+L43+L46+L49+L52</f>
        <v>0</v>
      </c>
      <c r="M55" s="12"/>
      <c r="N55" s="2"/>
      <c r="O55" s="2"/>
      <c r="P55" s="2"/>
      <c r="Q55" s="41">
        <f>0+Q31+Q34+Q37+Q40+Q43+Q46+Q49+Q52</f>
        <v>0</v>
      </c>
      <c r="R55" s="33">
        <f>0+R31+R34+R37+R40+R43+R46+R49+R52</f>
        <v>0</v>
      </c>
      <c r="S55" s="71">
        <f>Q55*(1+J55)+R55</f>
        <v>0</v>
      </c>
    </row>
    <row r="56" thickTop="1" thickBot="1" ht="25" customHeight="1">
      <c r="A56" s="9"/>
      <c r="B56" s="72"/>
      <c r="C56" s="72"/>
      <c r="D56" s="72"/>
      <c r="E56" s="73"/>
      <c r="F56" s="72"/>
      <c r="G56" s="74" t="s">
        <v>155</v>
      </c>
      <c r="H56" s="75">
        <f>J31+J34+J37+J40+J43+J46+J49+J52</f>
        <v>0</v>
      </c>
      <c r="I56" s="74" t="s">
        <v>156</v>
      </c>
      <c r="J56" s="76">
        <f>0+J55</f>
        <v>0</v>
      </c>
      <c r="K56" s="74" t="s">
        <v>157</v>
      </c>
      <c r="L56" s="77">
        <f>L31+L34+L37+L40+L43+L46+L49+L52</f>
        <v>0</v>
      </c>
      <c r="M56" s="12"/>
      <c r="N56" s="2"/>
      <c r="O56" s="2"/>
      <c r="P56" s="2"/>
      <c r="Q56" s="2"/>
    </row>
    <row r="57" ht="40" customHeight="1">
      <c r="A57" s="9"/>
      <c r="B57" s="82" t="s">
        <v>197</v>
      </c>
      <c r="C57" s="1"/>
      <c r="D57" s="1"/>
      <c r="E57" s="1"/>
      <c r="F57" s="1"/>
      <c r="G57" s="1"/>
      <c r="H57" s="48"/>
      <c r="I57" s="1"/>
      <c r="J57" s="48"/>
      <c r="K57" s="1"/>
      <c r="L57" s="1"/>
      <c r="M57" s="12"/>
      <c r="N57" s="2"/>
      <c r="O57" s="2"/>
      <c r="P57" s="2"/>
      <c r="Q57" s="2"/>
    </row>
    <row r="58">
      <c r="A58" s="9"/>
      <c r="B58" s="49">
        <v>9</v>
      </c>
      <c r="C58" s="50" t="s">
        <v>198</v>
      </c>
      <c r="D58" s="50" t="s">
        <v>7</v>
      </c>
      <c r="E58" s="50" t="s">
        <v>199</v>
      </c>
      <c r="F58" s="50" t="s">
        <v>7</v>
      </c>
      <c r="G58" s="51" t="s">
        <v>200</v>
      </c>
      <c r="H58" s="52">
        <v>45</v>
      </c>
      <c r="I58" s="24">
        <f>ROUND(0,2)</f>
        <v>0</v>
      </c>
      <c r="J58" s="53">
        <f>ROUND(I58*H58,2)</f>
        <v>0</v>
      </c>
      <c r="K58" s="54">
        <v>0.20999999999999999</v>
      </c>
      <c r="L58" s="55">
        <f>IF(ISNUMBER(K58),ROUND(J58*(K58+1),2),0)</f>
        <v>0</v>
      </c>
      <c r="M58" s="12"/>
      <c r="N58" s="2"/>
      <c r="O58" s="2"/>
      <c r="P58" s="2"/>
      <c r="Q58" s="41">
        <f>IF(ISNUMBER(K58),IF(H58&gt;0,IF(I58&gt;0,J58,0),0),0)</f>
        <v>0</v>
      </c>
      <c r="R58" s="33">
        <f>IF(ISNUMBER(K58)=FALSE,J58,0)</f>
        <v>0</v>
      </c>
    </row>
    <row r="59">
      <c r="A59" s="9"/>
      <c r="B59" s="56" t="s">
        <v>130</v>
      </c>
      <c r="C59" s="1"/>
      <c r="D59" s="1"/>
      <c r="E59" s="57" t="s">
        <v>201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 thickBot="1">
      <c r="A60" s="9"/>
      <c r="B60" s="58" t="s">
        <v>132</v>
      </c>
      <c r="C60" s="29"/>
      <c r="D60" s="29"/>
      <c r="E60" s="59" t="s">
        <v>202</v>
      </c>
      <c r="F60" s="29"/>
      <c r="G60" s="29"/>
      <c r="H60" s="60"/>
      <c r="I60" s="29"/>
      <c r="J60" s="60"/>
      <c r="K60" s="29"/>
      <c r="L60" s="29"/>
      <c r="M60" s="12"/>
      <c r="N60" s="2"/>
      <c r="O60" s="2"/>
      <c r="P60" s="2"/>
      <c r="Q60" s="2"/>
    </row>
    <row r="61" thickTop="1">
      <c r="A61" s="9"/>
      <c r="B61" s="49">
        <v>10</v>
      </c>
      <c r="C61" s="50" t="s">
        <v>203</v>
      </c>
      <c r="D61" s="50" t="s">
        <v>7</v>
      </c>
      <c r="E61" s="50" t="s">
        <v>204</v>
      </c>
      <c r="F61" s="50" t="s">
        <v>7</v>
      </c>
      <c r="G61" s="51" t="s">
        <v>200</v>
      </c>
      <c r="H61" s="61">
        <v>2061.5</v>
      </c>
      <c r="I61" s="35">
        <f>ROUND(0,2)</f>
        <v>0</v>
      </c>
      <c r="J61" s="62">
        <f>ROUND(I61*H61,2)</f>
        <v>0</v>
      </c>
      <c r="K61" s="63">
        <v>0.20999999999999999</v>
      </c>
      <c r="L61" s="64">
        <f>IF(ISNUMBER(K61),ROUND(J61*(K61+1),2),0)</f>
        <v>0</v>
      </c>
      <c r="M61" s="12"/>
      <c r="N61" s="2"/>
      <c r="O61" s="2"/>
      <c r="P61" s="2"/>
      <c r="Q61" s="41">
        <f>IF(ISNUMBER(K61),IF(H61&gt;0,IF(I61&gt;0,J61,0),0),0)</f>
        <v>0</v>
      </c>
      <c r="R61" s="33">
        <f>IF(ISNUMBER(K61)=FALSE,J61,0)</f>
        <v>0</v>
      </c>
    </row>
    <row r="62">
      <c r="A62" s="9"/>
      <c r="B62" s="56" t="s">
        <v>130</v>
      </c>
      <c r="C62" s="1"/>
      <c r="D62" s="1"/>
      <c r="E62" s="57" t="s">
        <v>205</v>
      </c>
      <c r="F62" s="1"/>
      <c r="G62" s="1"/>
      <c r="H62" s="48"/>
      <c r="I62" s="1"/>
      <c r="J62" s="48"/>
      <c r="K62" s="1"/>
      <c r="L62" s="1"/>
      <c r="M62" s="12"/>
      <c r="N62" s="2"/>
      <c r="O62" s="2"/>
      <c r="P62" s="2"/>
      <c r="Q62" s="2"/>
    </row>
    <row r="63" thickBot="1">
      <c r="A63" s="9"/>
      <c r="B63" s="58" t="s">
        <v>132</v>
      </c>
      <c r="C63" s="29"/>
      <c r="D63" s="29"/>
      <c r="E63" s="59" t="s">
        <v>206</v>
      </c>
      <c r="F63" s="29"/>
      <c r="G63" s="29"/>
      <c r="H63" s="60"/>
      <c r="I63" s="29"/>
      <c r="J63" s="60"/>
      <c r="K63" s="29"/>
      <c r="L63" s="29"/>
      <c r="M63" s="12"/>
      <c r="N63" s="2"/>
      <c r="O63" s="2"/>
      <c r="P63" s="2"/>
      <c r="Q63" s="2"/>
    </row>
    <row r="64" thickTop="1">
      <c r="A64" s="9"/>
      <c r="B64" s="49">
        <v>11</v>
      </c>
      <c r="C64" s="50" t="s">
        <v>207</v>
      </c>
      <c r="D64" s="50" t="s">
        <v>7</v>
      </c>
      <c r="E64" s="50" t="s">
        <v>208</v>
      </c>
      <c r="F64" s="50" t="s">
        <v>7</v>
      </c>
      <c r="G64" s="51" t="s">
        <v>162</v>
      </c>
      <c r="H64" s="61">
        <v>13</v>
      </c>
      <c r="I64" s="35">
        <f>ROUND(0,2)</f>
        <v>0</v>
      </c>
      <c r="J64" s="62">
        <f>ROUND(I64*H64,2)</f>
        <v>0</v>
      </c>
      <c r="K64" s="63">
        <v>0.20999999999999999</v>
      </c>
      <c r="L64" s="64">
        <f>IF(ISNUMBER(K64),ROUND(J64*(K64+1),2),0)</f>
        <v>0</v>
      </c>
      <c r="M64" s="12"/>
      <c r="N64" s="2"/>
      <c r="O64" s="2"/>
      <c r="P64" s="2"/>
      <c r="Q64" s="41">
        <f>IF(ISNUMBER(K64),IF(H64&gt;0,IF(I64&gt;0,J64,0),0),0)</f>
        <v>0</v>
      </c>
      <c r="R64" s="33">
        <f>IF(ISNUMBER(K64)=FALSE,J64,0)</f>
        <v>0</v>
      </c>
    </row>
    <row r="65">
      <c r="A65" s="9"/>
      <c r="B65" s="56" t="s">
        <v>130</v>
      </c>
      <c r="C65" s="1"/>
      <c r="D65" s="1"/>
      <c r="E65" s="57" t="s">
        <v>209</v>
      </c>
      <c r="F65" s="1"/>
      <c r="G65" s="1"/>
      <c r="H65" s="48"/>
      <c r="I65" s="1"/>
      <c r="J65" s="48"/>
      <c r="K65" s="1"/>
      <c r="L65" s="1"/>
      <c r="M65" s="12"/>
      <c r="N65" s="2"/>
      <c r="O65" s="2"/>
      <c r="P65" s="2"/>
      <c r="Q65" s="2"/>
    </row>
    <row r="66" thickBot="1">
      <c r="A66" s="9"/>
      <c r="B66" s="58" t="s">
        <v>132</v>
      </c>
      <c r="C66" s="29"/>
      <c r="D66" s="29"/>
      <c r="E66" s="59" t="s">
        <v>210</v>
      </c>
      <c r="F66" s="29"/>
      <c r="G66" s="29"/>
      <c r="H66" s="60"/>
      <c r="I66" s="29"/>
      <c r="J66" s="60"/>
      <c r="K66" s="29"/>
      <c r="L66" s="29"/>
      <c r="M66" s="12"/>
      <c r="N66" s="2"/>
      <c r="O66" s="2"/>
      <c r="P66" s="2"/>
      <c r="Q66" s="2"/>
    </row>
    <row r="67" thickTop="1">
      <c r="A67" s="9"/>
      <c r="B67" s="49">
        <v>12</v>
      </c>
      <c r="C67" s="50" t="s">
        <v>211</v>
      </c>
      <c r="D67" s="50" t="s">
        <v>7</v>
      </c>
      <c r="E67" s="50" t="s">
        <v>212</v>
      </c>
      <c r="F67" s="50" t="s">
        <v>7</v>
      </c>
      <c r="G67" s="51" t="s">
        <v>162</v>
      </c>
      <c r="H67" s="61">
        <v>3</v>
      </c>
      <c r="I67" s="35">
        <f>ROUND(0,2)</f>
        <v>0</v>
      </c>
      <c r="J67" s="62">
        <f>ROUND(I67*H67,2)</f>
        <v>0</v>
      </c>
      <c r="K67" s="63">
        <v>0.20999999999999999</v>
      </c>
      <c r="L67" s="64">
        <f>IF(ISNUMBER(K67),ROUND(J67*(K67+1),2),0)</f>
        <v>0</v>
      </c>
      <c r="M67" s="12"/>
      <c r="N67" s="2"/>
      <c r="O67" s="2"/>
      <c r="P67" s="2"/>
      <c r="Q67" s="41">
        <f>IF(ISNUMBER(K67),IF(H67&gt;0,IF(I67&gt;0,J67,0),0),0)</f>
        <v>0</v>
      </c>
      <c r="R67" s="33">
        <f>IF(ISNUMBER(K67)=FALSE,J67,0)</f>
        <v>0</v>
      </c>
    </row>
    <row r="68">
      <c r="A68" s="9"/>
      <c r="B68" s="56" t="s">
        <v>130</v>
      </c>
      <c r="C68" s="1"/>
      <c r="D68" s="1"/>
      <c r="E68" s="57" t="s">
        <v>209</v>
      </c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 thickBot="1">
      <c r="A69" s="9"/>
      <c r="B69" s="58" t="s">
        <v>132</v>
      </c>
      <c r="C69" s="29"/>
      <c r="D69" s="29"/>
      <c r="E69" s="59" t="s">
        <v>213</v>
      </c>
      <c r="F69" s="29"/>
      <c r="G69" s="29"/>
      <c r="H69" s="60"/>
      <c r="I69" s="29"/>
      <c r="J69" s="60"/>
      <c r="K69" s="29"/>
      <c r="L69" s="29"/>
      <c r="M69" s="12"/>
      <c r="N69" s="2"/>
      <c r="O69" s="2"/>
      <c r="P69" s="2"/>
      <c r="Q69" s="2"/>
    </row>
    <row r="70" thickTop="1">
      <c r="A70" s="9"/>
      <c r="B70" s="49">
        <v>13</v>
      </c>
      <c r="C70" s="50" t="s">
        <v>214</v>
      </c>
      <c r="D70" s="50" t="s">
        <v>7</v>
      </c>
      <c r="E70" s="50" t="s">
        <v>215</v>
      </c>
      <c r="F70" s="50" t="s">
        <v>7</v>
      </c>
      <c r="G70" s="51" t="s">
        <v>162</v>
      </c>
      <c r="H70" s="61">
        <v>4</v>
      </c>
      <c r="I70" s="35">
        <f>ROUND(0,2)</f>
        <v>0</v>
      </c>
      <c r="J70" s="62">
        <f>ROUND(I70*H70,2)</f>
        <v>0</v>
      </c>
      <c r="K70" s="63">
        <v>0.20999999999999999</v>
      </c>
      <c r="L70" s="64">
        <f>IF(ISNUMBER(K70),ROUND(J70*(K70+1),2),0)</f>
        <v>0</v>
      </c>
      <c r="M70" s="12"/>
      <c r="N70" s="2"/>
      <c r="O70" s="2"/>
      <c r="P70" s="2"/>
      <c r="Q70" s="41">
        <f>IF(ISNUMBER(K70),IF(H70&gt;0,IF(I70&gt;0,J70,0),0),0)</f>
        <v>0</v>
      </c>
      <c r="R70" s="33">
        <f>IF(ISNUMBER(K70)=FALSE,J70,0)</f>
        <v>0</v>
      </c>
    </row>
    <row r="71">
      <c r="A71" s="9"/>
      <c r="B71" s="56" t="s">
        <v>130</v>
      </c>
      <c r="C71" s="1"/>
      <c r="D71" s="1"/>
      <c r="E71" s="57" t="s">
        <v>209</v>
      </c>
      <c r="F71" s="1"/>
      <c r="G71" s="1"/>
      <c r="H71" s="48"/>
      <c r="I71" s="1"/>
      <c r="J71" s="48"/>
      <c r="K71" s="1"/>
      <c r="L71" s="1"/>
      <c r="M71" s="12"/>
      <c r="N71" s="2"/>
      <c r="O71" s="2"/>
      <c r="P71" s="2"/>
      <c r="Q71" s="2"/>
    </row>
    <row r="72" thickBot="1">
      <c r="A72" s="9"/>
      <c r="B72" s="58" t="s">
        <v>132</v>
      </c>
      <c r="C72" s="29"/>
      <c r="D72" s="29"/>
      <c r="E72" s="59" t="s">
        <v>216</v>
      </c>
      <c r="F72" s="29"/>
      <c r="G72" s="29"/>
      <c r="H72" s="60"/>
      <c r="I72" s="29"/>
      <c r="J72" s="60"/>
      <c r="K72" s="29"/>
      <c r="L72" s="29"/>
      <c r="M72" s="12"/>
      <c r="N72" s="2"/>
      <c r="O72" s="2"/>
      <c r="P72" s="2"/>
      <c r="Q72" s="2"/>
    </row>
    <row r="73" thickTop="1">
      <c r="A73" s="9"/>
      <c r="B73" s="49">
        <v>14</v>
      </c>
      <c r="C73" s="50" t="s">
        <v>217</v>
      </c>
      <c r="D73" s="50" t="s">
        <v>7</v>
      </c>
      <c r="E73" s="50" t="s">
        <v>218</v>
      </c>
      <c r="F73" s="50" t="s">
        <v>7</v>
      </c>
      <c r="G73" s="51" t="s">
        <v>172</v>
      </c>
      <c r="H73" s="61">
        <v>1403</v>
      </c>
      <c r="I73" s="35">
        <f>ROUND(0,2)</f>
        <v>0</v>
      </c>
      <c r="J73" s="62">
        <f>ROUND(I73*H73,2)</f>
        <v>0</v>
      </c>
      <c r="K73" s="63">
        <v>0.20999999999999999</v>
      </c>
      <c r="L73" s="64">
        <f>IF(ISNUMBER(K73),ROUND(J73*(K73+1),2),0)</f>
        <v>0</v>
      </c>
      <c r="M73" s="12"/>
      <c r="N73" s="2"/>
      <c r="O73" s="2"/>
      <c r="P73" s="2"/>
      <c r="Q73" s="41">
        <f>IF(ISNUMBER(K73),IF(H73&gt;0,IF(I73&gt;0,J73,0),0),0)</f>
        <v>0</v>
      </c>
      <c r="R73" s="33">
        <f>IF(ISNUMBER(K73)=FALSE,J73,0)</f>
        <v>0</v>
      </c>
    </row>
    <row r="74">
      <c r="A74" s="9"/>
      <c r="B74" s="56" t="s">
        <v>130</v>
      </c>
      <c r="C74" s="1"/>
      <c r="D74" s="1"/>
      <c r="E74" s="57" t="s">
        <v>219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 thickBot="1">
      <c r="A75" s="9"/>
      <c r="B75" s="58" t="s">
        <v>132</v>
      </c>
      <c r="C75" s="29"/>
      <c r="D75" s="29"/>
      <c r="E75" s="59" t="s">
        <v>220</v>
      </c>
      <c r="F75" s="29"/>
      <c r="G75" s="29"/>
      <c r="H75" s="60"/>
      <c r="I75" s="29"/>
      <c r="J75" s="60"/>
      <c r="K75" s="29"/>
      <c r="L75" s="29"/>
      <c r="M75" s="12"/>
      <c r="N75" s="2"/>
      <c r="O75" s="2"/>
      <c r="P75" s="2"/>
      <c r="Q75" s="2"/>
    </row>
    <row r="76" thickTop="1">
      <c r="A76" s="9"/>
      <c r="B76" s="49">
        <v>15</v>
      </c>
      <c r="C76" s="50" t="s">
        <v>221</v>
      </c>
      <c r="D76" s="50" t="s">
        <v>7</v>
      </c>
      <c r="E76" s="50" t="s">
        <v>222</v>
      </c>
      <c r="F76" s="50" t="s">
        <v>7</v>
      </c>
      <c r="G76" s="51" t="s">
        <v>172</v>
      </c>
      <c r="H76" s="61">
        <v>334.25</v>
      </c>
      <c r="I76" s="35">
        <f>ROUND(0,2)</f>
        <v>0</v>
      </c>
      <c r="J76" s="62">
        <f>ROUND(I76*H76,2)</f>
        <v>0</v>
      </c>
      <c r="K76" s="63">
        <v>0.20999999999999999</v>
      </c>
      <c r="L76" s="64">
        <f>IF(ISNUMBER(K76),ROUND(J76*(K76+1),2),0)</f>
        <v>0</v>
      </c>
      <c r="M76" s="12"/>
      <c r="N76" s="2"/>
      <c r="O76" s="2"/>
      <c r="P76" s="2"/>
      <c r="Q76" s="41">
        <f>IF(ISNUMBER(K76),IF(H76&gt;0,IF(I76&gt;0,J76,0),0),0)</f>
        <v>0</v>
      </c>
      <c r="R76" s="33">
        <f>IF(ISNUMBER(K76)=FALSE,J76,0)</f>
        <v>0</v>
      </c>
    </row>
    <row r="77">
      <c r="A77" s="9"/>
      <c r="B77" s="56" t="s">
        <v>130</v>
      </c>
      <c r="C77" s="1"/>
      <c r="D77" s="1"/>
      <c r="E77" s="57" t="s">
        <v>223</v>
      </c>
      <c r="F77" s="1"/>
      <c r="G77" s="1"/>
      <c r="H77" s="48"/>
      <c r="I77" s="1"/>
      <c r="J77" s="48"/>
      <c r="K77" s="1"/>
      <c r="L77" s="1"/>
      <c r="M77" s="12"/>
      <c r="N77" s="2"/>
      <c r="O77" s="2"/>
      <c r="P77" s="2"/>
      <c r="Q77" s="2"/>
    </row>
    <row r="78" thickBot="1">
      <c r="A78" s="9"/>
      <c r="B78" s="58" t="s">
        <v>132</v>
      </c>
      <c r="C78" s="29"/>
      <c r="D78" s="29"/>
      <c r="E78" s="59" t="s">
        <v>224</v>
      </c>
      <c r="F78" s="29"/>
      <c r="G78" s="29"/>
      <c r="H78" s="60"/>
      <c r="I78" s="29"/>
      <c r="J78" s="60"/>
      <c r="K78" s="29"/>
      <c r="L78" s="29"/>
      <c r="M78" s="12"/>
      <c r="N78" s="2"/>
      <c r="O78" s="2"/>
      <c r="P78" s="2"/>
      <c r="Q78" s="2"/>
    </row>
    <row r="79" thickTop="1">
      <c r="A79" s="9"/>
      <c r="B79" s="49">
        <v>16</v>
      </c>
      <c r="C79" s="50" t="s">
        <v>225</v>
      </c>
      <c r="D79" s="50" t="s">
        <v>7</v>
      </c>
      <c r="E79" s="50" t="s">
        <v>226</v>
      </c>
      <c r="F79" s="50" t="s">
        <v>7</v>
      </c>
      <c r="G79" s="51" t="s">
        <v>227</v>
      </c>
      <c r="H79" s="61">
        <v>64</v>
      </c>
      <c r="I79" s="35">
        <f>ROUND(0,2)</f>
        <v>0</v>
      </c>
      <c r="J79" s="62">
        <f>ROUND(I79*H79,2)</f>
        <v>0</v>
      </c>
      <c r="K79" s="63">
        <v>0.20999999999999999</v>
      </c>
      <c r="L79" s="64">
        <f>IF(ISNUMBER(K79),ROUND(J79*(K79+1),2),0)</f>
        <v>0</v>
      </c>
      <c r="M79" s="12"/>
      <c r="N79" s="2"/>
      <c r="O79" s="2"/>
      <c r="P79" s="2"/>
      <c r="Q79" s="41">
        <f>IF(ISNUMBER(K79),IF(H79&gt;0,IF(I79&gt;0,J79,0),0),0)</f>
        <v>0</v>
      </c>
      <c r="R79" s="33">
        <f>IF(ISNUMBER(K79)=FALSE,J79,0)</f>
        <v>0</v>
      </c>
    </row>
    <row r="80">
      <c r="A80" s="9"/>
      <c r="B80" s="56" t="s">
        <v>130</v>
      </c>
      <c r="C80" s="1"/>
      <c r="D80" s="1"/>
      <c r="E80" s="57" t="s">
        <v>223</v>
      </c>
      <c r="F80" s="1"/>
      <c r="G80" s="1"/>
      <c r="H80" s="48"/>
      <c r="I80" s="1"/>
      <c r="J80" s="48"/>
      <c r="K80" s="1"/>
      <c r="L80" s="1"/>
      <c r="M80" s="12"/>
      <c r="N80" s="2"/>
      <c r="O80" s="2"/>
      <c r="P80" s="2"/>
      <c r="Q80" s="2"/>
    </row>
    <row r="81" thickBot="1">
      <c r="A81" s="9"/>
      <c r="B81" s="58" t="s">
        <v>132</v>
      </c>
      <c r="C81" s="29"/>
      <c r="D81" s="29"/>
      <c r="E81" s="59" t="s">
        <v>228</v>
      </c>
      <c r="F81" s="29"/>
      <c r="G81" s="29"/>
      <c r="H81" s="60"/>
      <c r="I81" s="29"/>
      <c r="J81" s="60"/>
      <c r="K81" s="29"/>
      <c r="L81" s="29"/>
      <c r="M81" s="12"/>
      <c r="N81" s="2"/>
      <c r="O81" s="2"/>
      <c r="P81" s="2"/>
      <c r="Q81" s="2"/>
    </row>
    <row r="82" thickTop="1">
      <c r="A82" s="9"/>
      <c r="B82" s="49">
        <v>17</v>
      </c>
      <c r="C82" s="50" t="s">
        <v>229</v>
      </c>
      <c r="D82" s="50" t="s">
        <v>7</v>
      </c>
      <c r="E82" s="50" t="s">
        <v>230</v>
      </c>
      <c r="F82" s="50" t="s">
        <v>7</v>
      </c>
      <c r="G82" s="51" t="s">
        <v>172</v>
      </c>
      <c r="H82" s="61">
        <v>716.25</v>
      </c>
      <c r="I82" s="35">
        <f>ROUND(0,2)</f>
        <v>0</v>
      </c>
      <c r="J82" s="62">
        <f>ROUND(I82*H82,2)</f>
        <v>0</v>
      </c>
      <c r="K82" s="63">
        <v>0.20999999999999999</v>
      </c>
      <c r="L82" s="64">
        <f>IF(ISNUMBER(K82),ROUND(J82*(K82+1),2),0)</f>
        <v>0</v>
      </c>
      <c r="M82" s="12"/>
      <c r="N82" s="2"/>
      <c r="O82" s="2"/>
      <c r="P82" s="2"/>
      <c r="Q82" s="41">
        <f>IF(ISNUMBER(K82),IF(H82&gt;0,IF(I82&gt;0,J82,0),0),0)</f>
        <v>0</v>
      </c>
      <c r="R82" s="33">
        <f>IF(ISNUMBER(K82)=FALSE,J82,0)</f>
        <v>0</v>
      </c>
    </row>
    <row r="83">
      <c r="A83" s="9"/>
      <c r="B83" s="56" t="s">
        <v>130</v>
      </c>
      <c r="C83" s="1"/>
      <c r="D83" s="1"/>
      <c r="E83" s="57" t="s">
        <v>231</v>
      </c>
      <c r="F83" s="1"/>
      <c r="G83" s="1"/>
      <c r="H83" s="48"/>
      <c r="I83" s="1"/>
      <c r="J83" s="48"/>
      <c r="K83" s="1"/>
      <c r="L83" s="1"/>
      <c r="M83" s="12"/>
      <c r="N83" s="2"/>
      <c r="O83" s="2"/>
      <c r="P83" s="2"/>
      <c r="Q83" s="2"/>
    </row>
    <row r="84" thickBot="1">
      <c r="A84" s="9"/>
      <c r="B84" s="58" t="s">
        <v>132</v>
      </c>
      <c r="C84" s="29"/>
      <c r="D84" s="29"/>
      <c r="E84" s="59" t="s">
        <v>232</v>
      </c>
      <c r="F84" s="29"/>
      <c r="G84" s="29"/>
      <c r="H84" s="60"/>
      <c r="I84" s="29"/>
      <c r="J84" s="60"/>
      <c r="K84" s="29"/>
      <c r="L84" s="29"/>
      <c r="M84" s="12"/>
      <c r="N84" s="2"/>
      <c r="O84" s="2"/>
      <c r="P84" s="2"/>
      <c r="Q84" s="2"/>
    </row>
    <row r="85" thickTop="1">
      <c r="A85" s="9"/>
      <c r="B85" s="49">
        <v>18</v>
      </c>
      <c r="C85" s="50" t="s">
        <v>233</v>
      </c>
      <c r="D85" s="50" t="s">
        <v>7</v>
      </c>
      <c r="E85" s="50" t="s">
        <v>234</v>
      </c>
      <c r="F85" s="50" t="s">
        <v>7</v>
      </c>
      <c r="G85" s="51" t="s">
        <v>227</v>
      </c>
      <c r="H85" s="61">
        <v>1121</v>
      </c>
      <c r="I85" s="35">
        <f>ROUND(0,2)</f>
        <v>0</v>
      </c>
      <c r="J85" s="62">
        <f>ROUND(I85*H85,2)</f>
        <v>0</v>
      </c>
      <c r="K85" s="63">
        <v>0.20999999999999999</v>
      </c>
      <c r="L85" s="64">
        <f>IF(ISNUMBER(K85),ROUND(J85*(K85+1),2),0)</f>
        <v>0</v>
      </c>
      <c r="M85" s="12"/>
      <c r="N85" s="2"/>
      <c r="O85" s="2"/>
      <c r="P85" s="2"/>
      <c r="Q85" s="41">
        <f>IF(ISNUMBER(K85),IF(H85&gt;0,IF(I85&gt;0,J85,0),0),0)</f>
        <v>0</v>
      </c>
      <c r="R85" s="33">
        <f>IF(ISNUMBER(K85)=FALSE,J85,0)</f>
        <v>0</v>
      </c>
    </row>
    <row r="86">
      <c r="A86" s="9"/>
      <c r="B86" s="56" t="s">
        <v>130</v>
      </c>
      <c r="C86" s="1"/>
      <c r="D86" s="1"/>
      <c r="E86" s="57" t="s">
        <v>7</v>
      </c>
      <c r="F86" s="1"/>
      <c r="G86" s="1"/>
      <c r="H86" s="48"/>
      <c r="I86" s="1"/>
      <c r="J86" s="48"/>
      <c r="K86" s="1"/>
      <c r="L86" s="1"/>
      <c r="M86" s="12"/>
      <c r="N86" s="2"/>
      <c r="O86" s="2"/>
      <c r="P86" s="2"/>
      <c r="Q86" s="2"/>
    </row>
    <row r="87" thickBot="1">
      <c r="A87" s="9"/>
      <c r="B87" s="58" t="s">
        <v>132</v>
      </c>
      <c r="C87" s="29"/>
      <c r="D87" s="29"/>
      <c r="E87" s="59" t="s">
        <v>235</v>
      </c>
      <c r="F87" s="29"/>
      <c r="G87" s="29"/>
      <c r="H87" s="60"/>
      <c r="I87" s="29"/>
      <c r="J87" s="60"/>
      <c r="K87" s="29"/>
      <c r="L87" s="29"/>
      <c r="M87" s="12"/>
      <c r="N87" s="2"/>
      <c r="O87" s="2"/>
      <c r="P87" s="2"/>
      <c r="Q87" s="2"/>
    </row>
    <row r="88" thickTop="1">
      <c r="A88" s="9"/>
      <c r="B88" s="49">
        <v>19</v>
      </c>
      <c r="C88" s="50" t="s">
        <v>236</v>
      </c>
      <c r="D88" s="50" t="s">
        <v>7</v>
      </c>
      <c r="E88" s="50" t="s">
        <v>237</v>
      </c>
      <c r="F88" s="50" t="s">
        <v>7</v>
      </c>
      <c r="G88" s="51" t="s">
        <v>172</v>
      </c>
      <c r="H88" s="61">
        <v>739.91999999999996</v>
      </c>
      <c r="I88" s="35">
        <f>ROUND(0,2)</f>
        <v>0</v>
      </c>
      <c r="J88" s="62">
        <f>ROUND(I88*H88,2)</f>
        <v>0</v>
      </c>
      <c r="K88" s="63">
        <v>0.20999999999999999</v>
      </c>
      <c r="L88" s="64">
        <f>IF(ISNUMBER(K88),ROUND(J88*(K88+1),2),0)</f>
        <v>0</v>
      </c>
      <c r="M88" s="12"/>
      <c r="N88" s="2"/>
      <c r="O88" s="2"/>
      <c r="P88" s="2"/>
      <c r="Q88" s="41">
        <f>IF(ISNUMBER(K88),IF(H88&gt;0,IF(I88&gt;0,J88,0),0),0)</f>
        <v>0</v>
      </c>
      <c r="R88" s="33">
        <f>IF(ISNUMBER(K88)=FALSE,J88,0)</f>
        <v>0</v>
      </c>
    </row>
    <row r="89">
      <c r="A89" s="9"/>
      <c r="B89" s="56" t="s">
        <v>130</v>
      </c>
      <c r="C89" s="1"/>
      <c r="D89" s="1"/>
      <c r="E89" s="57" t="s">
        <v>205</v>
      </c>
      <c r="F89" s="1"/>
      <c r="G89" s="1"/>
      <c r="H89" s="48"/>
      <c r="I89" s="1"/>
      <c r="J89" s="48"/>
      <c r="K89" s="1"/>
      <c r="L89" s="1"/>
      <c r="M89" s="12"/>
      <c r="N89" s="2"/>
      <c r="O89" s="2"/>
      <c r="P89" s="2"/>
      <c r="Q89" s="2"/>
    </row>
    <row r="90" thickBot="1">
      <c r="A90" s="9"/>
      <c r="B90" s="58" t="s">
        <v>132</v>
      </c>
      <c r="C90" s="29"/>
      <c r="D90" s="29"/>
      <c r="E90" s="59" t="s">
        <v>238</v>
      </c>
      <c r="F90" s="29"/>
      <c r="G90" s="29"/>
      <c r="H90" s="60"/>
      <c r="I90" s="29"/>
      <c r="J90" s="60"/>
      <c r="K90" s="29"/>
      <c r="L90" s="29"/>
      <c r="M90" s="12"/>
      <c r="N90" s="2"/>
      <c r="O90" s="2"/>
      <c r="P90" s="2"/>
      <c r="Q90" s="2"/>
    </row>
    <row r="91" thickTop="1">
      <c r="A91" s="9"/>
      <c r="B91" s="49">
        <v>20</v>
      </c>
      <c r="C91" s="50" t="s">
        <v>236</v>
      </c>
      <c r="D91" s="50" t="s">
        <v>175</v>
      </c>
      <c r="E91" s="50" t="s">
        <v>237</v>
      </c>
      <c r="F91" s="50" t="s">
        <v>7</v>
      </c>
      <c r="G91" s="51" t="s">
        <v>172</v>
      </c>
      <c r="H91" s="61">
        <v>2209.7600000000002</v>
      </c>
      <c r="I91" s="35">
        <f>ROUND(0,2)</f>
        <v>0</v>
      </c>
      <c r="J91" s="62">
        <f>ROUND(I91*H91,2)</f>
        <v>0</v>
      </c>
      <c r="K91" s="63">
        <v>0.20999999999999999</v>
      </c>
      <c r="L91" s="64">
        <f>IF(ISNUMBER(K91),ROUND(J91*(K91+1),2),0)</f>
        <v>0</v>
      </c>
      <c r="M91" s="12"/>
      <c r="N91" s="2"/>
      <c r="O91" s="2"/>
      <c r="P91" s="2"/>
      <c r="Q91" s="41">
        <f>IF(ISNUMBER(K91),IF(H91&gt;0,IF(I91&gt;0,J91,0),0),0)</f>
        <v>0</v>
      </c>
      <c r="R91" s="33">
        <f>IF(ISNUMBER(K91)=FALSE,J91,0)</f>
        <v>0</v>
      </c>
    </row>
    <row r="92">
      <c r="A92" s="9"/>
      <c r="B92" s="56" t="s">
        <v>130</v>
      </c>
      <c r="C92" s="1"/>
      <c r="D92" s="1"/>
      <c r="E92" s="57" t="s">
        <v>239</v>
      </c>
      <c r="F92" s="1"/>
      <c r="G92" s="1"/>
      <c r="H92" s="48"/>
      <c r="I92" s="1"/>
      <c r="J92" s="48"/>
      <c r="K92" s="1"/>
      <c r="L92" s="1"/>
      <c r="M92" s="12"/>
      <c r="N92" s="2"/>
      <c r="O92" s="2"/>
      <c r="P92" s="2"/>
      <c r="Q92" s="2"/>
    </row>
    <row r="93" thickBot="1">
      <c r="A93" s="9"/>
      <c r="B93" s="58" t="s">
        <v>132</v>
      </c>
      <c r="C93" s="29"/>
      <c r="D93" s="29"/>
      <c r="E93" s="59" t="s">
        <v>240</v>
      </c>
      <c r="F93" s="29"/>
      <c r="G93" s="29"/>
      <c r="H93" s="60"/>
      <c r="I93" s="29"/>
      <c r="J93" s="60"/>
      <c r="K93" s="29"/>
      <c r="L93" s="29"/>
      <c r="M93" s="12"/>
      <c r="N93" s="2"/>
      <c r="O93" s="2"/>
      <c r="P93" s="2"/>
      <c r="Q93" s="2"/>
    </row>
    <row r="94" thickTop="1">
      <c r="A94" s="9"/>
      <c r="B94" s="49">
        <v>21</v>
      </c>
      <c r="C94" s="50" t="s">
        <v>241</v>
      </c>
      <c r="D94" s="50" t="s">
        <v>7</v>
      </c>
      <c r="E94" s="50" t="s">
        <v>242</v>
      </c>
      <c r="F94" s="50" t="s">
        <v>7</v>
      </c>
      <c r="G94" s="51" t="s">
        <v>172</v>
      </c>
      <c r="H94" s="61">
        <v>184.97999999999999</v>
      </c>
      <c r="I94" s="35">
        <f>ROUND(0,2)</f>
        <v>0</v>
      </c>
      <c r="J94" s="62">
        <f>ROUND(I94*H94,2)</f>
        <v>0</v>
      </c>
      <c r="K94" s="63">
        <v>0.20999999999999999</v>
      </c>
      <c r="L94" s="64">
        <f>IF(ISNUMBER(K94),ROUND(J94*(K94+1),2),0)</f>
        <v>0</v>
      </c>
      <c r="M94" s="12"/>
      <c r="N94" s="2"/>
      <c r="O94" s="2"/>
      <c r="P94" s="2"/>
      <c r="Q94" s="41">
        <f>IF(ISNUMBER(K94),IF(H94&gt;0,IF(I94&gt;0,J94,0),0),0)</f>
        <v>0</v>
      </c>
      <c r="R94" s="33">
        <f>IF(ISNUMBER(K94)=FALSE,J94,0)</f>
        <v>0</v>
      </c>
    </row>
    <row r="95">
      <c r="A95" s="9"/>
      <c r="B95" s="56" t="s">
        <v>130</v>
      </c>
      <c r="C95" s="1"/>
      <c r="D95" s="1"/>
      <c r="E95" s="57" t="s">
        <v>7</v>
      </c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 thickBot="1">
      <c r="A96" s="9"/>
      <c r="B96" s="58" t="s">
        <v>132</v>
      </c>
      <c r="C96" s="29"/>
      <c r="D96" s="29"/>
      <c r="E96" s="59" t="s">
        <v>243</v>
      </c>
      <c r="F96" s="29"/>
      <c r="G96" s="29"/>
      <c r="H96" s="60"/>
      <c r="I96" s="29"/>
      <c r="J96" s="60"/>
      <c r="K96" s="29"/>
      <c r="L96" s="29"/>
      <c r="M96" s="12"/>
      <c r="N96" s="2"/>
      <c r="O96" s="2"/>
      <c r="P96" s="2"/>
      <c r="Q96" s="2"/>
    </row>
    <row r="97" thickTop="1">
      <c r="A97" s="9"/>
      <c r="B97" s="49">
        <v>22</v>
      </c>
      <c r="C97" s="50" t="s">
        <v>241</v>
      </c>
      <c r="D97" s="50" t="s">
        <v>175</v>
      </c>
      <c r="E97" s="50" t="s">
        <v>242</v>
      </c>
      <c r="F97" s="50" t="s">
        <v>7</v>
      </c>
      <c r="G97" s="51" t="s">
        <v>172</v>
      </c>
      <c r="H97" s="61">
        <v>552.44000000000005</v>
      </c>
      <c r="I97" s="35">
        <f>ROUND(0,2)</f>
        <v>0</v>
      </c>
      <c r="J97" s="62">
        <f>ROUND(I97*H97,2)</f>
        <v>0</v>
      </c>
      <c r="K97" s="63">
        <v>0.20999999999999999</v>
      </c>
      <c r="L97" s="64">
        <f>IF(ISNUMBER(K97),ROUND(J97*(K97+1),2),0)</f>
        <v>0</v>
      </c>
      <c r="M97" s="12"/>
      <c r="N97" s="2"/>
      <c r="O97" s="2"/>
      <c r="P97" s="2"/>
      <c r="Q97" s="41">
        <f>IF(ISNUMBER(K97),IF(H97&gt;0,IF(I97&gt;0,J97,0),0),0)</f>
        <v>0</v>
      </c>
      <c r="R97" s="33">
        <f>IF(ISNUMBER(K97)=FALSE,J97,0)</f>
        <v>0</v>
      </c>
    </row>
    <row r="98">
      <c r="A98" s="9"/>
      <c r="B98" s="56" t="s">
        <v>130</v>
      </c>
      <c r="C98" s="1"/>
      <c r="D98" s="1"/>
      <c r="E98" s="57" t="s">
        <v>239</v>
      </c>
      <c r="F98" s="1"/>
      <c r="G98" s="1"/>
      <c r="H98" s="48"/>
      <c r="I98" s="1"/>
      <c r="J98" s="48"/>
      <c r="K98" s="1"/>
      <c r="L98" s="1"/>
      <c r="M98" s="12"/>
      <c r="N98" s="2"/>
      <c r="O98" s="2"/>
      <c r="P98" s="2"/>
      <c r="Q98" s="2"/>
    </row>
    <row r="99" thickBot="1">
      <c r="A99" s="9"/>
      <c r="B99" s="58" t="s">
        <v>132</v>
      </c>
      <c r="C99" s="29"/>
      <c r="D99" s="29"/>
      <c r="E99" s="59" t="s">
        <v>244</v>
      </c>
      <c r="F99" s="29"/>
      <c r="G99" s="29"/>
      <c r="H99" s="60"/>
      <c r="I99" s="29"/>
      <c r="J99" s="60"/>
      <c r="K99" s="29"/>
      <c r="L99" s="29"/>
      <c r="M99" s="12"/>
      <c r="N99" s="2"/>
      <c r="O99" s="2"/>
      <c r="P99" s="2"/>
      <c r="Q99" s="2"/>
    </row>
    <row r="100" thickTop="1">
      <c r="A100" s="9"/>
      <c r="B100" s="49">
        <v>23</v>
      </c>
      <c r="C100" s="50" t="s">
        <v>245</v>
      </c>
      <c r="D100" s="50" t="s">
        <v>179</v>
      </c>
      <c r="E100" s="50" t="s">
        <v>246</v>
      </c>
      <c r="F100" s="50" t="s">
        <v>7</v>
      </c>
      <c r="G100" s="51" t="s">
        <v>172</v>
      </c>
      <c r="H100" s="61">
        <v>213.30000000000001</v>
      </c>
      <c r="I100" s="35">
        <f>ROUND(0,2)</f>
        <v>0</v>
      </c>
      <c r="J100" s="62">
        <f>ROUND(I100*H100,2)</f>
        <v>0</v>
      </c>
      <c r="K100" s="63">
        <v>0.20999999999999999</v>
      </c>
      <c r="L100" s="64">
        <f>IF(ISNUMBER(K100),ROUND(J100*(K100+1),2),0)</f>
        <v>0</v>
      </c>
      <c r="M100" s="12"/>
      <c r="N100" s="2"/>
      <c r="O100" s="2"/>
      <c r="P100" s="2"/>
      <c r="Q100" s="41">
        <f>IF(ISNUMBER(K100),IF(H100&gt;0,IF(I100&gt;0,J100,0),0),0)</f>
        <v>0</v>
      </c>
      <c r="R100" s="33">
        <f>IF(ISNUMBER(K100)=FALSE,J100,0)</f>
        <v>0</v>
      </c>
    </row>
    <row r="101">
      <c r="A101" s="9"/>
      <c r="B101" s="56" t="s">
        <v>130</v>
      </c>
      <c r="C101" s="1"/>
      <c r="D101" s="1"/>
      <c r="E101" s="57" t="s">
        <v>247</v>
      </c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 thickBot="1">
      <c r="A102" s="9"/>
      <c r="B102" s="58" t="s">
        <v>132</v>
      </c>
      <c r="C102" s="29"/>
      <c r="D102" s="29"/>
      <c r="E102" s="59" t="s">
        <v>248</v>
      </c>
      <c r="F102" s="29"/>
      <c r="G102" s="29"/>
      <c r="H102" s="60"/>
      <c r="I102" s="29"/>
      <c r="J102" s="60"/>
      <c r="K102" s="29"/>
      <c r="L102" s="29"/>
      <c r="M102" s="12"/>
      <c r="N102" s="2"/>
      <c r="O102" s="2"/>
      <c r="P102" s="2"/>
      <c r="Q102" s="2"/>
    </row>
    <row r="103" thickTop="1">
      <c r="A103" s="9"/>
      <c r="B103" s="49">
        <v>24</v>
      </c>
      <c r="C103" s="50" t="s">
        <v>245</v>
      </c>
      <c r="D103" s="50" t="s">
        <v>249</v>
      </c>
      <c r="E103" s="50" t="s">
        <v>246</v>
      </c>
      <c r="F103" s="50" t="s">
        <v>7</v>
      </c>
      <c r="G103" s="51" t="s">
        <v>172</v>
      </c>
      <c r="H103" s="61">
        <v>190.5</v>
      </c>
      <c r="I103" s="35">
        <f>ROUND(0,2)</f>
        <v>0</v>
      </c>
      <c r="J103" s="62">
        <f>ROUND(I103*H103,2)</f>
        <v>0</v>
      </c>
      <c r="K103" s="63">
        <v>0.20999999999999999</v>
      </c>
      <c r="L103" s="64">
        <f>IF(ISNUMBER(K103),ROUND(J103*(K103+1),2),0)</f>
        <v>0</v>
      </c>
      <c r="M103" s="12"/>
      <c r="N103" s="2"/>
      <c r="O103" s="2"/>
      <c r="P103" s="2"/>
      <c r="Q103" s="41">
        <f>IF(ISNUMBER(K103),IF(H103&gt;0,IF(I103&gt;0,J103,0),0),0)</f>
        <v>0</v>
      </c>
      <c r="R103" s="33">
        <f>IF(ISNUMBER(K103)=FALSE,J103,0)</f>
        <v>0</v>
      </c>
    </row>
    <row r="104">
      <c r="A104" s="9"/>
      <c r="B104" s="56" t="s">
        <v>130</v>
      </c>
      <c r="C104" s="1"/>
      <c r="D104" s="1"/>
      <c r="E104" s="57" t="s">
        <v>250</v>
      </c>
      <c r="F104" s="1"/>
      <c r="G104" s="1"/>
      <c r="H104" s="48"/>
      <c r="I104" s="1"/>
      <c r="J104" s="48"/>
      <c r="K104" s="1"/>
      <c r="L104" s="1"/>
      <c r="M104" s="12"/>
      <c r="N104" s="2"/>
      <c r="O104" s="2"/>
      <c r="P104" s="2"/>
      <c r="Q104" s="2"/>
    </row>
    <row r="105" thickBot="1">
      <c r="A105" s="9"/>
      <c r="B105" s="58" t="s">
        <v>132</v>
      </c>
      <c r="C105" s="29"/>
      <c r="D105" s="29"/>
      <c r="E105" s="59" t="s">
        <v>251</v>
      </c>
      <c r="F105" s="29"/>
      <c r="G105" s="29"/>
      <c r="H105" s="60"/>
      <c r="I105" s="29"/>
      <c r="J105" s="60"/>
      <c r="K105" s="29"/>
      <c r="L105" s="29"/>
      <c r="M105" s="12"/>
      <c r="N105" s="2"/>
      <c r="O105" s="2"/>
      <c r="P105" s="2"/>
      <c r="Q105" s="2"/>
    </row>
    <row r="106" thickTop="1">
      <c r="A106" s="9"/>
      <c r="B106" s="49">
        <v>25</v>
      </c>
      <c r="C106" s="50" t="s">
        <v>245</v>
      </c>
      <c r="D106" s="50" t="s">
        <v>175</v>
      </c>
      <c r="E106" s="50" t="s">
        <v>246</v>
      </c>
      <c r="F106" s="50" t="s">
        <v>7</v>
      </c>
      <c r="G106" s="51" t="s">
        <v>172</v>
      </c>
      <c r="H106" s="61">
        <v>3089.1999999999998</v>
      </c>
      <c r="I106" s="35">
        <f>ROUND(0,2)</f>
        <v>0</v>
      </c>
      <c r="J106" s="62">
        <f>ROUND(I106*H106,2)</f>
        <v>0</v>
      </c>
      <c r="K106" s="63">
        <v>0.20999999999999999</v>
      </c>
      <c r="L106" s="64">
        <f>IF(ISNUMBER(K106),ROUND(J106*(K106+1),2),0)</f>
        <v>0</v>
      </c>
      <c r="M106" s="12"/>
      <c r="N106" s="2"/>
      <c r="O106" s="2"/>
      <c r="P106" s="2"/>
      <c r="Q106" s="41">
        <f>IF(ISNUMBER(K106),IF(H106&gt;0,IF(I106&gt;0,J106,0),0),0)</f>
        <v>0</v>
      </c>
      <c r="R106" s="33">
        <f>IF(ISNUMBER(K106)=FALSE,J106,0)</f>
        <v>0</v>
      </c>
    </row>
    <row r="107">
      <c r="A107" s="9"/>
      <c r="B107" s="56" t="s">
        <v>130</v>
      </c>
      <c r="C107" s="1"/>
      <c r="D107" s="1"/>
      <c r="E107" s="57" t="s">
        <v>252</v>
      </c>
      <c r="F107" s="1"/>
      <c r="G107" s="1"/>
      <c r="H107" s="48"/>
      <c r="I107" s="1"/>
      <c r="J107" s="48"/>
      <c r="K107" s="1"/>
      <c r="L107" s="1"/>
      <c r="M107" s="12"/>
      <c r="N107" s="2"/>
      <c r="O107" s="2"/>
      <c r="P107" s="2"/>
      <c r="Q107" s="2"/>
    </row>
    <row r="108" thickBot="1">
      <c r="A108" s="9"/>
      <c r="B108" s="58" t="s">
        <v>132</v>
      </c>
      <c r="C108" s="29"/>
      <c r="D108" s="29"/>
      <c r="E108" s="59" t="s">
        <v>253</v>
      </c>
      <c r="F108" s="29"/>
      <c r="G108" s="29"/>
      <c r="H108" s="60"/>
      <c r="I108" s="29"/>
      <c r="J108" s="60"/>
      <c r="K108" s="29"/>
      <c r="L108" s="29"/>
      <c r="M108" s="12"/>
      <c r="N108" s="2"/>
      <c r="O108" s="2"/>
      <c r="P108" s="2"/>
      <c r="Q108" s="2"/>
    </row>
    <row r="109" thickTop="1">
      <c r="A109" s="9"/>
      <c r="B109" s="49">
        <v>26</v>
      </c>
      <c r="C109" s="50" t="s">
        <v>254</v>
      </c>
      <c r="D109" s="50" t="s">
        <v>7</v>
      </c>
      <c r="E109" s="50" t="s">
        <v>255</v>
      </c>
      <c r="F109" s="50" t="s">
        <v>7</v>
      </c>
      <c r="G109" s="51" t="s">
        <v>172</v>
      </c>
      <c r="H109" s="61">
        <v>11.6</v>
      </c>
      <c r="I109" s="35">
        <f>ROUND(0,2)</f>
        <v>0</v>
      </c>
      <c r="J109" s="62">
        <f>ROUND(I109*H109,2)</f>
        <v>0</v>
      </c>
      <c r="K109" s="63">
        <v>0.20999999999999999</v>
      </c>
      <c r="L109" s="64">
        <f>IF(ISNUMBER(K109),ROUND(J109*(K109+1),2),0)</f>
        <v>0</v>
      </c>
      <c r="M109" s="12"/>
      <c r="N109" s="2"/>
      <c r="O109" s="2"/>
      <c r="P109" s="2"/>
      <c r="Q109" s="41">
        <f>IF(ISNUMBER(K109),IF(H109&gt;0,IF(I109&gt;0,J109,0),0),0)</f>
        <v>0</v>
      </c>
      <c r="R109" s="33">
        <f>IF(ISNUMBER(K109)=FALSE,J109,0)</f>
        <v>0</v>
      </c>
    </row>
    <row r="110">
      <c r="A110" s="9"/>
      <c r="B110" s="56" t="s">
        <v>130</v>
      </c>
      <c r="C110" s="1"/>
      <c r="D110" s="1"/>
      <c r="E110" s="57" t="s">
        <v>7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 thickBot="1">
      <c r="A111" s="9"/>
      <c r="B111" s="58" t="s">
        <v>132</v>
      </c>
      <c r="C111" s="29"/>
      <c r="D111" s="29"/>
      <c r="E111" s="59" t="s">
        <v>256</v>
      </c>
      <c r="F111" s="29"/>
      <c r="G111" s="29"/>
      <c r="H111" s="60"/>
      <c r="I111" s="29"/>
      <c r="J111" s="60"/>
      <c r="K111" s="29"/>
      <c r="L111" s="29"/>
      <c r="M111" s="12"/>
      <c r="N111" s="2"/>
      <c r="O111" s="2"/>
      <c r="P111" s="2"/>
      <c r="Q111" s="2"/>
    </row>
    <row r="112" thickTop="1">
      <c r="A112" s="9"/>
      <c r="B112" s="49">
        <v>27</v>
      </c>
      <c r="C112" s="50" t="s">
        <v>257</v>
      </c>
      <c r="D112" s="50" t="s">
        <v>7</v>
      </c>
      <c r="E112" s="50" t="s">
        <v>258</v>
      </c>
      <c r="F112" s="50" t="s">
        <v>7</v>
      </c>
      <c r="G112" s="51" t="s">
        <v>172</v>
      </c>
      <c r="H112" s="61">
        <v>924.89999999999998</v>
      </c>
      <c r="I112" s="35">
        <f>ROUND(0,2)</f>
        <v>0</v>
      </c>
      <c r="J112" s="62">
        <f>ROUND(I112*H112,2)</f>
        <v>0</v>
      </c>
      <c r="K112" s="63">
        <v>0.20999999999999999</v>
      </c>
      <c r="L112" s="64">
        <f>IF(ISNUMBER(K112),ROUND(J112*(K112+1),2),0)</f>
        <v>0</v>
      </c>
      <c r="M112" s="12"/>
      <c r="N112" s="2"/>
      <c r="O112" s="2"/>
      <c r="P112" s="2"/>
      <c r="Q112" s="41">
        <f>IF(ISNUMBER(K112),IF(H112&gt;0,IF(I112&gt;0,J112,0),0),0)</f>
        <v>0</v>
      </c>
      <c r="R112" s="33">
        <f>IF(ISNUMBER(K112)=FALSE,J112,0)</f>
        <v>0</v>
      </c>
    </row>
    <row r="113">
      <c r="A113" s="9"/>
      <c r="B113" s="56" t="s">
        <v>130</v>
      </c>
      <c r="C113" s="1"/>
      <c r="D113" s="1"/>
      <c r="E113" s="57" t="s">
        <v>7</v>
      </c>
      <c r="F113" s="1"/>
      <c r="G113" s="1"/>
      <c r="H113" s="48"/>
      <c r="I113" s="1"/>
      <c r="J113" s="48"/>
      <c r="K113" s="1"/>
      <c r="L113" s="1"/>
      <c r="M113" s="12"/>
      <c r="N113" s="2"/>
      <c r="O113" s="2"/>
      <c r="P113" s="2"/>
      <c r="Q113" s="2"/>
    </row>
    <row r="114" thickBot="1">
      <c r="A114" s="9"/>
      <c r="B114" s="58" t="s">
        <v>132</v>
      </c>
      <c r="C114" s="29"/>
      <c r="D114" s="29"/>
      <c r="E114" s="59" t="s">
        <v>259</v>
      </c>
      <c r="F114" s="29"/>
      <c r="G114" s="29"/>
      <c r="H114" s="60"/>
      <c r="I114" s="29"/>
      <c r="J114" s="60"/>
      <c r="K114" s="29"/>
      <c r="L114" s="29"/>
      <c r="M114" s="12"/>
      <c r="N114" s="2"/>
      <c r="O114" s="2"/>
      <c r="P114" s="2"/>
      <c r="Q114" s="2"/>
    </row>
    <row r="115" thickTop="1">
      <c r="A115" s="9"/>
      <c r="B115" s="49">
        <v>28</v>
      </c>
      <c r="C115" s="50" t="s">
        <v>257</v>
      </c>
      <c r="D115" s="50" t="s">
        <v>175</v>
      </c>
      <c r="E115" s="50" t="s">
        <v>258</v>
      </c>
      <c r="F115" s="50" t="s">
        <v>7</v>
      </c>
      <c r="G115" s="51" t="s">
        <v>172</v>
      </c>
      <c r="H115" s="61">
        <v>2762.1999999999998</v>
      </c>
      <c r="I115" s="35">
        <f>ROUND(0,2)</f>
        <v>0</v>
      </c>
      <c r="J115" s="62">
        <f>ROUND(I115*H115,2)</f>
        <v>0</v>
      </c>
      <c r="K115" s="63">
        <v>0.20999999999999999</v>
      </c>
      <c r="L115" s="64">
        <f>IF(ISNUMBER(K115),ROUND(J115*(K115+1),2),0)</f>
        <v>0</v>
      </c>
      <c r="M115" s="12"/>
      <c r="N115" s="2"/>
      <c r="O115" s="2"/>
      <c r="P115" s="2"/>
      <c r="Q115" s="41">
        <f>IF(ISNUMBER(K115),IF(H115&gt;0,IF(I115&gt;0,J115,0),0),0)</f>
        <v>0</v>
      </c>
      <c r="R115" s="33">
        <f>IF(ISNUMBER(K115)=FALSE,J115,0)</f>
        <v>0</v>
      </c>
    </row>
    <row r="116">
      <c r="A116" s="9"/>
      <c r="B116" s="56" t="s">
        <v>130</v>
      </c>
      <c r="C116" s="1"/>
      <c r="D116" s="1"/>
      <c r="E116" s="57" t="s">
        <v>176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 thickBot="1">
      <c r="A117" s="9"/>
      <c r="B117" s="58" t="s">
        <v>132</v>
      </c>
      <c r="C117" s="29"/>
      <c r="D117" s="29"/>
      <c r="E117" s="59" t="s">
        <v>260</v>
      </c>
      <c r="F117" s="29"/>
      <c r="G117" s="29"/>
      <c r="H117" s="60"/>
      <c r="I117" s="29"/>
      <c r="J117" s="60"/>
      <c r="K117" s="29"/>
      <c r="L117" s="29"/>
      <c r="M117" s="12"/>
      <c r="N117" s="2"/>
      <c r="O117" s="2"/>
      <c r="P117" s="2"/>
      <c r="Q117" s="2"/>
    </row>
    <row r="118" thickTop="1">
      <c r="A118" s="9"/>
      <c r="B118" s="49">
        <v>29</v>
      </c>
      <c r="C118" s="50" t="s">
        <v>261</v>
      </c>
      <c r="D118" s="50" t="s">
        <v>175</v>
      </c>
      <c r="E118" s="50" t="s">
        <v>262</v>
      </c>
      <c r="F118" s="50" t="s">
        <v>7</v>
      </c>
      <c r="G118" s="51" t="s">
        <v>172</v>
      </c>
      <c r="H118" s="61">
        <v>3089.1999999999998</v>
      </c>
      <c r="I118" s="35">
        <f>ROUND(0,2)</f>
        <v>0</v>
      </c>
      <c r="J118" s="62">
        <f>ROUND(I118*H118,2)</f>
        <v>0</v>
      </c>
      <c r="K118" s="63">
        <v>0.20999999999999999</v>
      </c>
      <c r="L118" s="64">
        <f>IF(ISNUMBER(K118),ROUND(J118*(K118+1),2),0)</f>
        <v>0</v>
      </c>
      <c r="M118" s="12"/>
      <c r="N118" s="2"/>
      <c r="O118" s="2"/>
      <c r="P118" s="2"/>
      <c r="Q118" s="41">
        <f>IF(ISNUMBER(K118),IF(H118&gt;0,IF(I118&gt;0,J118,0),0),0)</f>
        <v>0</v>
      </c>
      <c r="R118" s="33">
        <f>IF(ISNUMBER(K118)=FALSE,J118,0)</f>
        <v>0</v>
      </c>
    </row>
    <row r="119">
      <c r="A119" s="9"/>
      <c r="B119" s="56" t="s">
        <v>130</v>
      </c>
      <c r="C119" s="1"/>
      <c r="D119" s="1"/>
      <c r="E119" s="57" t="s">
        <v>263</v>
      </c>
      <c r="F119" s="1"/>
      <c r="G119" s="1"/>
      <c r="H119" s="48"/>
      <c r="I119" s="1"/>
      <c r="J119" s="48"/>
      <c r="K119" s="1"/>
      <c r="L119" s="1"/>
      <c r="M119" s="12"/>
      <c r="N119" s="2"/>
      <c r="O119" s="2"/>
      <c r="P119" s="2"/>
      <c r="Q119" s="2"/>
    </row>
    <row r="120" thickBot="1">
      <c r="A120" s="9"/>
      <c r="B120" s="58" t="s">
        <v>132</v>
      </c>
      <c r="C120" s="29"/>
      <c r="D120" s="29"/>
      <c r="E120" s="59" t="s">
        <v>264</v>
      </c>
      <c r="F120" s="29"/>
      <c r="G120" s="29"/>
      <c r="H120" s="60"/>
      <c r="I120" s="29"/>
      <c r="J120" s="60"/>
      <c r="K120" s="29"/>
      <c r="L120" s="29"/>
      <c r="M120" s="12"/>
      <c r="N120" s="2"/>
      <c r="O120" s="2"/>
      <c r="P120" s="2"/>
      <c r="Q120" s="2"/>
    </row>
    <row r="121" thickTop="1">
      <c r="A121" s="9"/>
      <c r="B121" s="49">
        <v>30</v>
      </c>
      <c r="C121" s="50" t="s">
        <v>265</v>
      </c>
      <c r="D121" s="50" t="s">
        <v>7</v>
      </c>
      <c r="E121" s="50" t="s">
        <v>266</v>
      </c>
      <c r="F121" s="50" t="s">
        <v>7</v>
      </c>
      <c r="G121" s="51" t="s">
        <v>172</v>
      </c>
      <c r="H121" s="61">
        <v>178.90000000000001</v>
      </c>
      <c r="I121" s="35">
        <f>ROUND(0,2)</f>
        <v>0</v>
      </c>
      <c r="J121" s="62">
        <f>ROUND(I121*H121,2)</f>
        <v>0</v>
      </c>
      <c r="K121" s="63">
        <v>0.20999999999999999</v>
      </c>
      <c r="L121" s="64">
        <f>IF(ISNUMBER(K121),ROUND(J121*(K121+1),2),0)</f>
        <v>0</v>
      </c>
      <c r="M121" s="12"/>
      <c r="N121" s="2"/>
      <c r="O121" s="2"/>
      <c r="P121" s="2"/>
      <c r="Q121" s="41">
        <f>IF(ISNUMBER(K121),IF(H121&gt;0,IF(I121&gt;0,J121,0),0),0)</f>
        <v>0</v>
      </c>
      <c r="R121" s="33">
        <f>IF(ISNUMBER(K121)=FALSE,J121,0)</f>
        <v>0</v>
      </c>
    </row>
    <row r="122">
      <c r="A122" s="9"/>
      <c r="B122" s="56" t="s">
        <v>130</v>
      </c>
      <c r="C122" s="1"/>
      <c r="D122" s="1"/>
      <c r="E122" s="57" t="s">
        <v>7</v>
      </c>
      <c r="F122" s="1"/>
      <c r="G122" s="1"/>
      <c r="H122" s="48"/>
      <c r="I122" s="1"/>
      <c r="J122" s="48"/>
      <c r="K122" s="1"/>
      <c r="L122" s="1"/>
      <c r="M122" s="12"/>
      <c r="N122" s="2"/>
      <c r="O122" s="2"/>
      <c r="P122" s="2"/>
      <c r="Q122" s="2"/>
    </row>
    <row r="123" thickBot="1">
      <c r="A123" s="9"/>
      <c r="B123" s="58" t="s">
        <v>132</v>
      </c>
      <c r="C123" s="29"/>
      <c r="D123" s="29"/>
      <c r="E123" s="59" t="s">
        <v>267</v>
      </c>
      <c r="F123" s="29"/>
      <c r="G123" s="29"/>
      <c r="H123" s="60"/>
      <c r="I123" s="29"/>
      <c r="J123" s="60"/>
      <c r="K123" s="29"/>
      <c r="L123" s="29"/>
      <c r="M123" s="12"/>
      <c r="N123" s="2"/>
      <c r="O123" s="2"/>
      <c r="P123" s="2"/>
      <c r="Q123" s="2"/>
    </row>
    <row r="124" thickTop="1">
      <c r="A124" s="9"/>
      <c r="B124" s="49">
        <v>31</v>
      </c>
      <c r="C124" s="50" t="s">
        <v>268</v>
      </c>
      <c r="D124" s="50" t="s">
        <v>7</v>
      </c>
      <c r="E124" s="50" t="s">
        <v>269</v>
      </c>
      <c r="F124" s="50" t="s">
        <v>7</v>
      </c>
      <c r="G124" s="51" t="s">
        <v>200</v>
      </c>
      <c r="H124" s="61">
        <v>6690</v>
      </c>
      <c r="I124" s="35">
        <f>ROUND(0,2)</f>
        <v>0</v>
      </c>
      <c r="J124" s="62">
        <f>ROUND(I124*H124,2)</f>
        <v>0</v>
      </c>
      <c r="K124" s="63">
        <v>0.20999999999999999</v>
      </c>
      <c r="L124" s="64">
        <f>IF(ISNUMBER(K124),ROUND(J124*(K124+1),2),0)</f>
        <v>0</v>
      </c>
      <c r="M124" s="12"/>
      <c r="N124" s="2"/>
      <c r="O124" s="2"/>
      <c r="P124" s="2"/>
      <c r="Q124" s="41">
        <f>IF(ISNUMBER(K124),IF(H124&gt;0,IF(I124&gt;0,J124,0),0),0)</f>
        <v>0</v>
      </c>
      <c r="R124" s="33">
        <f>IF(ISNUMBER(K124)=FALSE,J124,0)</f>
        <v>0</v>
      </c>
    </row>
    <row r="125">
      <c r="A125" s="9"/>
      <c r="B125" s="56" t="s">
        <v>130</v>
      </c>
      <c r="C125" s="1"/>
      <c r="D125" s="1"/>
      <c r="E125" s="57" t="s">
        <v>7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 thickBot="1">
      <c r="A126" s="9"/>
      <c r="B126" s="58" t="s">
        <v>132</v>
      </c>
      <c r="C126" s="29"/>
      <c r="D126" s="29"/>
      <c r="E126" s="59" t="s">
        <v>270</v>
      </c>
      <c r="F126" s="29"/>
      <c r="G126" s="29"/>
      <c r="H126" s="60"/>
      <c r="I126" s="29"/>
      <c r="J126" s="60"/>
      <c r="K126" s="29"/>
      <c r="L126" s="29"/>
      <c r="M126" s="12"/>
      <c r="N126" s="2"/>
      <c r="O126" s="2"/>
      <c r="P126" s="2"/>
      <c r="Q126" s="2"/>
    </row>
    <row r="127" thickTop="1">
      <c r="A127" s="9"/>
      <c r="B127" s="49">
        <v>32</v>
      </c>
      <c r="C127" s="50" t="s">
        <v>271</v>
      </c>
      <c r="D127" s="50" t="s">
        <v>7</v>
      </c>
      <c r="E127" s="50" t="s">
        <v>272</v>
      </c>
      <c r="F127" s="50" t="s">
        <v>7</v>
      </c>
      <c r="G127" s="51" t="s">
        <v>172</v>
      </c>
      <c r="H127" s="61">
        <v>173.80000000000001</v>
      </c>
      <c r="I127" s="35">
        <f>ROUND(0,2)</f>
        <v>0</v>
      </c>
      <c r="J127" s="62">
        <f>ROUND(I127*H127,2)</f>
        <v>0</v>
      </c>
      <c r="K127" s="63">
        <v>0.20999999999999999</v>
      </c>
      <c r="L127" s="64">
        <f>IF(ISNUMBER(K127),ROUND(J127*(K127+1),2),0)</f>
        <v>0</v>
      </c>
      <c r="M127" s="12"/>
      <c r="N127" s="2"/>
      <c r="O127" s="2"/>
      <c r="P127" s="2"/>
      <c r="Q127" s="41">
        <f>IF(ISNUMBER(K127),IF(H127&gt;0,IF(I127&gt;0,J127,0),0),0)</f>
        <v>0</v>
      </c>
      <c r="R127" s="33">
        <f>IF(ISNUMBER(K127)=FALSE,J127,0)</f>
        <v>0</v>
      </c>
    </row>
    <row r="128">
      <c r="A128" s="9"/>
      <c r="B128" s="56" t="s">
        <v>130</v>
      </c>
      <c r="C128" s="1"/>
      <c r="D128" s="1"/>
      <c r="E128" s="57" t="s">
        <v>273</v>
      </c>
      <c r="F128" s="1"/>
      <c r="G128" s="1"/>
      <c r="H128" s="48"/>
      <c r="I128" s="1"/>
      <c r="J128" s="48"/>
      <c r="K128" s="1"/>
      <c r="L128" s="1"/>
      <c r="M128" s="12"/>
      <c r="N128" s="2"/>
      <c r="O128" s="2"/>
      <c r="P128" s="2"/>
      <c r="Q128" s="2"/>
    </row>
    <row r="129" thickBot="1">
      <c r="A129" s="9"/>
      <c r="B129" s="58" t="s">
        <v>132</v>
      </c>
      <c r="C129" s="29"/>
      <c r="D129" s="29"/>
      <c r="E129" s="59" t="s">
        <v>274</v>
      </c>
      <c r="F129" s="29"/>
      <c r="G129" s="29"/>
      <c r="H129" s="60"/>
      <c r="I129" s="29"/>
      <c r="J129" s="60"/>
      <c r="K129" s="29"/>
      <c r="L129" s="29"/>
      <c r="M129" s="12"/>
      <c r="N129" s="2"/>
      <c r="O129" s="2"/>
      <c r="P129" s="2"/>
      <c r="Q129" s="2"/>
    </row>
    <row r="130" thickTop="1">
      <c r="A130" s="9"/>
      <c r="B130" s="49">
        <v>33</v>
      </c>
      <c r="C130" s="50" t="s">
        <v>275</v>
      </c>
      <c r="D130" s="50" t="s">
        <v>7</v>
      </c>
      <c r="E130" s="50" t="s">
        <v>276</v>
      </c>
      <c r="F130" s="50" t="s">
        <v>7</v>
      </c>
      <c r="G130" s="51" t="s">
        <v>172</v>
      </c>
      <c r="H130" s="61">
        <v>39.5</v>
      </c>
      <c r="I130" s="35">
        <f>ROUND(0,2)</f>
        <v>0</v>
      </c>
      <c r="J130" s="62">
        <f>ROUND(I130*H130,2)</f>
        <v>0</v>
      </c>
      <c r="K130" s="63">
        <v>0.20999999999999999</v>
      </c>
      <c r="L130" s="64">
        <f>IF(ISNUMBER(K130),ROUND(J130*(K130+1),2),0)</f>
        <v>0</v>
      </c>
      <c r="M130" s="12"/>
      <c r="N130" s="2"/>
      <c r="O130" s="2"/>
      <c r="P130" s="2"/>
      <c r="Q130" s="41">
        <f>IF(ISNUMBER(K130),IF(H130&gt;0,IF(I130&gt;0,J130,0),0),0)</f>
        <v>0</v>
      </c>
      <c r="R130" s="33">
        <f>IF(ISNUMBER(K130)=FALSE,J130,0)</f>
        <v>0</v>
      </c>
    </row>
    <row r="131">
      <c r="A131" s="9"/>
      <c r="B131" s="56" t="s">
        <v>130</v>
      </c>
      <c r="C131" s="1"/>
      <c r="D131" s="1"/>
      <c r="E131" s="57" t="s">
        <v>273</v>
      </c>
      <c r="F131" s="1"/>
      <c r="G131" s="1"/>
      <c r="H131" s="48"/>
      <c r="I131" s="1"/>
      <c r="J131" s="48"/>
      <c r="K131" s="1"/>
      <c r="L131" s="1"/>
      <c r="M131" s="12"/>
      <c r="N131" s="2"/>
      <c r="O131" s="2"/>
      <c r="P131" s="2"/>
      <c r="Q131" s="2"/>
    </row>
    <row r="132" thickBot="1">
      <c r="A132" s="9"/>
      <c r="B132" s="58" t="s">
        <v>132</v>
      </c>
      <c r="C132" s="29"/>
      <c r="D132" s="29"/>
      <c r="E132" s="59" t="s">
        <v>277</v>
      </c>
      <c r="F132" s="29"/>
      <c r="G132" s="29"/>
      <c r="H132" s="60"/>
      <c r="I132" s="29"/>
      <c r="J132" s="60"/>
      <c r="K132" s="29"/>
      <c r="L132" s="29"/>
      <c r="M132" s="12"/>
      <c r="N132" s="2"/>
      <c r="O132" s="2"/>
      <c r="P132" s="2"/>
      <c r="Q132" s="2"/>
    </row>
    <row r="133" thickTop="1">
      <c r="A133" s="9"/>
      <c r="B133" s="49">
        <v>34</v>
      </c>
      <c r="C133" s="50" t="s">
        <v>278</v>
      </c>
      <c r="D133" s="50" t="s">
        <v>7</v>
      </c>
      <c r="E133" s="50" t="s">
        <v>279</v>
      </c>
      <c r="F133" s="50" t="s">
        <v>7</v>
      </c>
      <c r="G133" s="51" t="s">
        <v>200</v>
      </c>
      <c r="H133" s="61">
        <v>1422</v>
      </c>
      <c r="I133" s="35">
        <f>ROUND(0,2)</f>
        <v>0</v>
      </c>
      <c r="J133" s="62">
        <f>ROUND(I133*H133,2)</f>
        <v>0</v>
      </c>
      <c r="K133" s="63">
        <v>0.20999999999999999</v>
      </c>
      <c r="L133" s="64">
        <f>IF(ISNUMBER(K133),ROUND(J133*(K133+1),2),0)</f>
        <v>0</v>
      </c>
      <c r="M133" s="12"/>
      <c r="N133" s="2"/>
      <c r="O133" s="2"/>
      <c r="P133" s="2"/>
      <c r="Q133" s="41">
        <f>IF(ISNUMBER(K133),IF(H133&gt;0,IF(I133&gt;0,J133,0),0),0)</f>
        <v>0</v>
      </c>
      <c r="R133" s="33">
        <f>IF(ISNUMBER(K133)=FALSE,J133,0)</f>
        <v>0</v>
      </c>
    </row>
    <row r="134">
      <c r="A134" s="9"/>
      <c r="B134" s="56" t="s">
        <v>130</v>
      </c>
      <c r="C134" s="1"/>
      <c r="D134" s="1"/>
      <c r="E134" s="57" t="s">
        <v>280</v>
      </c>
      <c r="F134" s="1"/>
      <c r="G134" s="1"/>
      <c r="H134" s="48"/>
      <c r="I134" s="1"/>
      <c r="J134" s="48"/>
      <c r="K134" s="1"/>
      <c r="L134" s="1"/>
      <c r="M134" s="12"/>
      <c r="N134" s="2"/>
      <c r="O134" s="2"/>
      <c r="P134" s="2"/>
      <c r="Q134" s="2"/>
    </row>
    <row r="135" thickBot="1">
      <c r="A135" s="9"/>
      <c r="B135" s="58" t="s">
        <v>132</v>
      </c>
      <c r="C135" s="29"/>
      <c r="D135" s="29"/>
      <c r="E135" s="59" t="s">
        <v>281</v>
      </c>
      <c r="F135" s="29"/>
      <c r="G135" s="29"/>
      <c r="H135" s="60"/>
      <c r="I135" s="29"/>
      <c r="J135" s="60"/>
      <c r="K135" s="29"/>
      <c r="L135" s="29"/>
      <c r="M135" s="12"/>
      <c r="N135" s="2"/>
      <c r="O135" s="2"/>
      <c r="P135" s="2"/>
      <c r="Q135" s="2"/>
    </row>
    <row r="136" thickTop="1">
      <c r="A136" s="9"/>
      <c r="B136" s="49">
        <v>35</v>
      </c>
      <c r="C136" s="50" t="s">
        <v>282</v>
      </c>
      <c r="D136" s="50" t="s">
        <v>7</v>
      </c>
      <c r="E136" s="50" t="s">
        <v>283</v>
      </c>
      <c r="F136" s="50" t="s">
        <v>7</v>
      </c>
      <c r="G136" s="51" t="s">
        <v>162</v>
      </c>
      <c r="H136" s="61">
        <v>10</v>
      </c>
      <c r="I136" s="35">
        <f>ROUND(0,2)</f>
        <v>0</v>
      </c>
      <c r="J136" s="62">
        <f>ROUND(I136*H136,2)</f>
        <v>0</v>
      </c>
      <c r="K136" s="63">
        <v>0.20999999999999999</v>
      </c>
      <c r="L136" s="64">
        <f>IF(ISNUMBER(K136),ROUND(J136*(K136+1),2),0)</f>
        <v>0</v>
      </c>
      <c r="M136" s="12"/>
      <c r="N136" s="2"/>
      <c r="O136" s="2"/>
      <c r="P136" s="2"/>
      <c r="Q136" s="41">
        <f>IF(ISNUMBER(K136),IF(H136&gt;0,IF(I136&gt;0,J136,0),0),0)</f>
        <v>0</v>
      </c>
      <c r="R136" s="33">
        <f>IF(ISNUMBER(K136)=FALSE,J136,0)</f>
        <v>0</v>
      </c>
    </row>
    <row r="137">
      <c r="A137" s="9"/>
      <c r="B137" s="56" t="s">
        <v>130</v>
      </c>
      <c r="C137" s="1"/>
      <c r="D137" s="1"/>
      <c r="E137" s="57" t="s">
        <v>284</v>
      </c>
      <c r="F137" s="1"/>
      <c r="G137" s="1"/>
      <c r="H137" s="48"/>
      <c r="I137" s="1"/>
      <c r="J137" s="48"/>
      <c r="K137" s="1"/>
      <c r="L137" s="1"/>
      <c r="M137" s="12"/>
      <c r="N137" s="2"/>
      <c r="O137" s="2"/>
      <c r="P137" s="2"/>
      <c r="Q137" s="2"/>
    </row>
    <row r="138" thickBot="1">
      <c r="A138" s="9"/>
      <c r="B138" s="58" t="s">
        <v>132</v>
      </c>
      <c r="C138" s="29"/>
      <c r="D138" s="29"/>
      <c r="E138" s="59" t="s">
        <v>285</v>
      </c>
      <c r="F138" s="29"/>
      <c r="G138" s="29"/>
      <c r="H138" s="60"/>
      <c r="I138" s="29"/>
      <c r="J138" s="60"/>
      <c r="K138" s="29"/>
      <c r="L138" s="29"/>
      <c r="M138" s="12"/>
      <c r="N138" s="2"/>
      <c r="O138" s="2"/>
      <c r="P138" s="2"/>
      <c r="Q138" s="2"/>
    </row>
    <row r="139" thickTop="1" thickBot="1" ht="25" customHeight="1">
      <c r="A139" s="9"/>
      <c r="B139" s="1"/>
      <c r="C139" s="65">
        <v>1</v>
      </c>
      <c r="D139" s="1"/>
      <c r="E139" s="66" t="s">
        <v>165</v>
      </c>
      <c r="F139" s="1"/>
      <c r="G139" s="67" t="s">
        <v>152</v>
      </c>
      <c r="H139" s="68">
        <f>J58+J61+J64+J67+J70+J73+J76+J79+J82+J85+J88+J91+J94+J97+J100+J103+J106+J109+J112+J115+J118+J121+J124+J127+J130+J133+J136</f>
        <v>0</v>
      </c>
      <c r="I139" s="67" t="s">
        <v>153</v>
      </c>
      <c r="J139" s="69">
        <f>(L139-H139)</f>
        <v>0</v>
      </c>
      <c r="K139" s="67" t="s">
        <v>154</v>
      </c>
      <c r="L139" s="70">
        <f>L58+L61+L64+L67+L70+L73+L76+L79+L82+L85+L88+L91+L94+L97+L100+L103+L106+L109+L112+L115+L118+L121+L124+L127+L130+L133+L136</f>
        <v>0</v>
      </c>
      <c r="M139" s="12"/>
      <c r="N139" s="2"/>
      <c r="O139" s="2"/>
      <c r="P139" s="2"/>
      <c r="Q139" s="41">
        <f>0+Q58+Q61+Q64+Q67+Q70+Q73+Q76+Q79+Q82+Q85+Q88+Q91+Q94+Q97+Q100+Q103+Q106+Q109+Q112+Q115+Q118+Q121+Q124+Q127+Q130+Q133+Q136</f>
        <v>0</v>
      </c>
      <c r="R139" s="33">
        <f>0+R58+R61+R64+R67+R70+R73+R76+R79+R82+R85+R88+R91+R94+R97+R100+R103+R106+R109+R112+R115+R118+R121+R124+R127+R130+R133+R136</f>
        <v>0</v>
      </c>
      <c r="S139" s="71">
        <f>Q139*(1+J139)+R139</f>
        <v>0</v>
      </c>
    </row>
    <row r="140" thickTop="1" thickBot="1" ht="25" customHeight="1">
      <c r="A140" s="9"/>
      <c r="B140" s="72"/>
      <c r="C140" s="72"/>
      <c r="D140" s="72"/>
      <c r="E140" s="73"/>
      <c r="F140" s="72"/>
      <c r="G140" s="74" t="s">
        <v>155</v>
      </c>
      <c r="H140" s="75">
        <f>J58+J61+J64+J67+J70+J73+J76+J79+J82+J85+J88+J91+J94+J97+J100+J103+J106+J109+J112+J115+J118+J121+J124+J127+J130+J133+J136</f>
        <v>0</v>
      </c>
      <c r="I140" s="74" t="s">
        <v>156</v>
      </c>
      <c r="J140" s="76">
        <f>0+J139</f>
        <v>0</v>
      </c>
      <c r="K140" s="74" t="s">
        <v>157</v>
      </c>
      <c r="L140" s="77">
        <f>L58+L61+L64+L67+L70+L73+L76+L79+L82+L85+L88+L91+L94+L97+L100+L103+L106+L109+L112+L115+L118+L121+L124+L127+L130+L133+L136</f>
        <v>0</v>
      </c>
      <c r="M140" s="12"/>
      <c r="N140" s="2"/>
      <c r="O140" s="2"/>
      <c r="P140" s="2"/>
      <c r="Q140" s="2"/>
    </row>
    <row r="141" ht="40" customHeight="1">
      <c r="A141" s="9"/>
      <c r="B141" s="82" t="s">
        <v>286</v>
      </c>
      <c r="C141" s="1"/>
      <c r="D141" s="1"/>
      <c r="E141" s="1"/>
      <c r="F141" s="1"/>
      <c r="G141" s="1"/>
      <c r="H141" s="48"/>
      <c r="I141" s="1"/>
      <c r="J141" s="48"/>
      <c r="K141" s="1"/>
      <c r="L141" s="1"/>
      <c r="M141" s="12"/>
      <c r="N141" s="2"/>
      <c r="O141" s="2"/>
      <c r="P141" s="2"/>
      <c r="Q141" s="2"/>
    </row>
    <row r="142">
      <c r="A142" s="9"/>
      <c r="B142" s="49">
        <v>36</v>
      </c>
      <c r="C142" s="50" t="s">
        <v>287</v>
      </c>
      <c r="D142" s="50" t="s">
        <v>7</v>
      </c>
      <c r="E142" s="50" t="s">
        <v>288</v>
      </c>
      <c r="F142" s="50" t="s">
        <v>7</v>
      </c>
      <c r="G142" s="51" t="s">
        <v>200</v>
      </c>
      <c r="H142" s="52">
        <v>2075</v>
      </c>
      <c r="I142" s="24">
        <f>ROUND(0,2)</f>
        <v>0</v>
      </c>
      <c r="J142" s="53">
        <f>ROUND(I142*H142,2)</f>
        <v>0</v>
      </c>
      <c r="K142" s="54">
        <v>0.20999999999999999</v>
      </c>
      <c r="L142" s="55">
        <f>IF(ISNUMBER(K142),ROUND(J142*(K142+1),2),0)</f>
        <v>0</v>
      </c>
      <c r="M142" s="12"/>
      <c r="N142" s="2"/>
      <c r="O142" s="2"/>
      <c r="P142" s="2"/>
      <c r="Q142" s="41">
        <f>IF(ISNUMBER(K142),IF(H142&gt;0,IF(I142&gt;0,J142,0),0),0)</f>
        <v>0</v>
      </c>
      <c r="R142" s="33">
        <f>IF(ISNUMBER(K142)=FALSE,J142,0)</f>
        <v>0</v>
      </c>
    </row>
    <row r="143">
      <c r="A143" s="9"/>
      <c r="B143" s="56" t="s">
        <v>130</v>
      </c>
      <c r="C143" s="1"/>
      <c r="D143" s="1"/>
      <c r="E143" s="57" t="s">
        <v>289</v>
      </c>
      <c r="F143" s="1"/>
      <c r="G143" s="1"/>
      <c r="H143" s="48"/>
      <c r="I143" s="1"/>
      <c r="J143" s="48"/>
      <c r="K143" s="1"/>
      <c r="L143" s="1"/>
      <c r="M143" s="12"/>
      <c r="N143" s="2"/>
      <c r="O143" s="2"/>
      <c r="P143" s="2"/>
      <c r="Q143" s="2"/>
    </row>
    <row r="144" thickBot="1">
      <c r="A144" s="9"/>
      <c r="B144" s="58" t="s">
        <v>132</v>
      </c>
      <c r="C144" s="29"/>
      <c r="D144" s="29"/>
      <c r="E144" s="59" t="s">
        <v>290</v>
      </c>
      <c r="F144" s="29"/>
      <c r="G144" s="29"/>
      <c r="H144" s="60"/>
      <c r="I144" s="29"/>
      <c r="J144" s="60"/>
      <c r="K144" s="29"/>
      <c r="L144" s="29"/>
      <c r="M144" s="12"/>
      <c r="N144" s="2"/>
      <c r="O144" s="2"/>
      <c r="P144" s="2"/>
      <c r="Q144" s="2"/>
    </row>
    <row r="145" thickTop="1">
      <c r="A145" s="9"/>
      <c r="B145" s="49">
        <v>37</v>
      </c>
      <c r="C145" s="50" t="s">
        <v>291</v>
      </c>
      <c r="D145" s="50" t="s">
        <v>7</v>
      </c>
      <c r="E145" s="50" t="s">
        <v>292</v>
      </c>
      <c r="F145" s="50" t="s">
        <v>7</v>
      </c>
      <c r="G145" s="51" t="s">
        <v>227</v>
      </c>
      <c r="H145" s="61">
        <v>830</v>
      </c>
      <c r="I145" s="35">
        <f>ROUND(0,2)</f>
        <v>0</v>
      </c>
      <c r="J145" s="62">
        <f>ROUND(I145*H145,2)</f>
        <v>0</v>
      </c>
      <c r="K145" s="63">
        <v>0.20999999999999999</v>
      </c>
      <c r="L145" s="64">
        <f>IF(ISNUMBER(K145),ROUND(J145*(K145+1),2),0)</f>
        <v>0</v>
      </c>
      <c r="M145" s="12"/>
      <c r="N145" s="2"/>
      <c r="O145" s="2"/>
      <c r="P145" s="2"/>
      <c r="Q145" s="41">
        <f>IF(ISNUMBER(K145),IF(H145&gt;0,IF(I145&gt;0,J145,0),0),0)</f>
        <v>0</v>
      </c>
      <c r="R145" s="33">
        <f>IF(ISNUMBER(K145)=FALSE,J145,0)</f>
        <v>0</v>
      </c>
    </row>
    <row r="146">
      <c r="A146" s="9"/>
      <c r="B146" s="56" t="s">
        <v>130</v>
      </c>
      <c r="C146" s="1"/>
      <c r="D146" s="1"/>
      <c r="E146" s="57" t="s">
        <v>7</v>
      </c>
      <c r="F146" s="1"/>
      <c r="G146" s="1"/>
      <c r="H146" s="48"/>
      <c r="I146" s="1"/>
      <c r="J146" s="48"/>
      <c r="K146" s="1"/>
      <c r="L146" s="1"/>
      <c r="M146" s="12"/>
      <c r="N146" s="2"/>
      <c r="O146" s="2"/>
      <c r="P146" s="2"/>
      <c r="Q146" s="2"/>
    </row>
    <row r="147" thickBot="1">
      <c r="A147" s="9"/>
      <c r="B147" s="58" t="s">
        <v>132</v>
      </c>
      <c r="C147" s="29"/>
      <c r="D147" s="29"/>
      <c r="E147" s="59" t="s">
        <v>293</v>
      </c>
      <c r="F147" s="29"/>
      <c r="G147" s="29"/>
      <c r="H147" s="60"/>
      <c r="I147" s="29"/>
      <c r="J147" s="60"/>
      <c r="K147" s="29"/>
      <c r="L147" s="29"/>
      <c r="M147" s="12"/>
      <c r="N147" s="2"/>
      <c r="O147" s="2"/>
      <c r="P147" s="2"/>
      <c r="Q147" s="2"/>
    </row>
    <row r="148" thickTop="1">
      <c r="A148" s="9"/>
      <c r="B148" s="49">
        <v>38</v>
      </c>
      <c r="C148" s="50" t="s">
        <v>294</v>
      </c>
      <c r="D148" s="50" t="s">
        <v>7</v>
      </c>
      <c r="E148" s="50" t="s">
        <v>295</v>
      </c>
      <c r="F148" s="50" t="s">
        <v>7</v>
      </c>
      <c r="G148" s="51" t="s">
        <v>200</v>
      </c>
      <c r="H148" s="61">
        <v>6178.3999999999996</v>
      </c>
      <c r="I148" s="35">
        <f>ROUND(0,2)</f>
        <v>0</v>
      </c>
      <c r="J148" s="62">
        <f>ROUND(I148*H148,2)</f>
        <v>0</v>
      </c>
      <c r="K148" s="63">
        <v>0.20999999999999999</v>
      </c>
      <c r="L148" s="64">
        <f>IF(ISNUMBER(K148),ROUND(J148*(K148+1),2),0)</f>
        <v>0</v>
      </c>
      <c r="M148" s="12"/>
      <c r="N148" s="2"/>
      <c r="O148" s="2"/>
      <c r="P148" s="2"/>
      <c r="Q148" s="41">
        <f>IF(ISNUMBER(K148),IF(H148&gt;0,IF(I148&gt;0,J148,0),0),0)</f>
        <v>0</v>
      </c>
      <c r="R148" s="33">
        <f>IF(ISNUMBER(K148)=FALSE,J148,0)</f>
        <v>0</v>
      </c>
    </row>
    <row r="149">
      <c r="A149" s="9"/>
      <c r="B149" s="56" t="s">
        <v>130</v>
      </c>
      <c r="C149" s="1"/>
      <c r="D149" s="1"/>
      <c r="E149" s="57" t="s">
        <v>176</v>
      </c>
      <c r="F149" s="1"/>
      <c r="G149" s="1"/>
      <c r="H149" s="48"/>
      <c r="I149" s="1"/>
      <c r="J149" s="48"/>
      <c r="K149" s="1"/>
      <c r="L149" s="1"/>
      <c r="M149" s="12"/>
      <c r="N149" s="2"/>
      <c r="O149" s="2"/>
      <c r="P149" s="2"/>
      <c r="Q149" s="2"/>
    </row>
    <row r="150" thickBot="1">
      <c r="A150" s="9"/>
      <c r="B150" s="58" t="s">
        <v>132</v>
      </c>
      <c r="C150" s="29"/>
      <c r="D150" s="29"/>
      <c r="E150" s="59" t="s">
        <v>296</v>
      </c>
      <c r="F150" s="29"/>
      <c r="G150" s="29"/>
      <c r="H150" s="60"/>
      <c r="I150" s="29"/>
      <c r="J150" s="60"/>
      <c r="K150" s="29"/>
      <c r="L150" s="29"/>
      <c r="M150" s="12"/>
      <c r="N150" s="2"/>
      <c r="O150" s="2"/>
      <c r="P150" s="2"/>
      <c r="Q150" s="2"/>
    </row>
    <row r="151" thickTop="1" thickBot="1" ht="25" customHeight="1">
      <c r="A151" s="9"/>
      <c r="B151" s="1"/>
      <c r="C151" s="65">
        <v>2</v>
      </c>
      <c r="D151" s="1"/>
      <c r="E151" s="66" t="s">
        <v>166</v>
      </c>
      <c r="F151" s="1"/>
      <c r="G151" s="67" t="s">
        <v>152</v>
      </c>
      <c r="H151" s="68">
        <f>J142+J145+J148</f>
        <v>0</v>
      </c>
      <c r="I151" s="67" t="s">
        <v>153</v>
      </c>
      <c r="J151" s="69">
        <f>(L151-H151)</f>
        <v>0</v>
      </c>
      <c r="K151" s="67" t="s">
        <v>154</v>
      </c>
      <c r="L151" s="70">
        <f>L142+L145+L148</f>
        <v>0</v>
      </c>
      <c r="M151" s="12"/>
      <c r="N151" s="2"/>
      <c r="O151" s="2"/>
      <c r="P151" s="2"/>
      <c r="Q151" s="41">
        <f>0+Q142+Q145+Q148</f>
        <v>0</v>
      </c>
      <c r="R151" s="33">
        <f>0+R142+R145+R148</f>
        <v>0</v>
      </c>
      <c r="S151" s="71">
        <f>Q151*(1+J151)+R151</f>
        <v>0</v>
      </c>
    </row>
    <row r="152" thickTop="1" thickBot="1" ht="25" customHeight="1">
      <c r="A152" s="9"/>
      <c r="B152" s="72"/>
      <c r="C152" s="72"/>
      <c r="D152" s="72"/>
      <c r="E152" s="73"/>
      <c r="F152" s="72"/>
      <c r="G152" s="74" t="s">
        <v>155</v>
      </c>
      <c r="H152" s="75">
        <f>J142+J145+J148</f>
        <v>0</v>
      </c>
      <c r="I152" s="74" t="s">
        <v>156</v>
      </c>
      <c r="J152" s="76">
        <f>0+J151</f>
        <v>0</v>
      </c>
      <c r="K152" s="74" t="s">
        <v>157</v>
      </c>
      <c r="L152" s="77">
        <f>L142+L145+L148</f>
        <v>0</v>
      </c>
      <c r="M152" s="12"/>
      <c r="N152" s="2"/>
      <c r="O152" s="2"/>
      <c r="P152" s="2"/>
      <c r="Q152" s="2"/>
    </row>
    <row r="153" ht="40" customHeight="1">
      <c r="A153" s="9"/>
      <c r="B153" s="82" t="s">
        <v>297</v>
      </c>
      <c r="C153" s="1"/>
      <c r="D153" s="1"/>
      <c r="E153" s="1"/>
      <c r="F153" s="1"/>
      <c r="G153" s="1"/>
      <c r="H153" s="48"/>
      <c r="I153" s="1"/>
      <c r="J153" s="48"/>
      <c r="K153" s="1"/>
      <c r="L153" s="1"/>
      <c r="M153" s="12"/>
      <c r="N153" s="2"/>
      <c r="O153" s="2"/>
      <c r="P153" s="2"/>
      <c r="Q153" s="2"/>
    </row>
    <row r="154">
      <c r="A154" s="9"/>
      <c r="B154" s="49">
        <v>39</v>
      </c>
      <c r="C154" s="50" t="s">
        <v>298</v>
      </c>
      <c r="D154" s="50" t="s">
        <v>7</v>
      </c>
      <c r="E154" s="50" t="s">
        <v>299</v>
      </c>
      <c r="F154" s="50" t="s">
        <v>7</v>
      </c>
      <c r="G154" s="51" t="s">
        <v>172</v>
      </c>
      <c r="H154" s="52">
        <v>799.43600000000004</v>
      </c>
      <c r="I154" s="24">
        <f>ROUND(0,2)</f>
        <v>0</v>
      </c>
      <c r="J154" s="53">
        <f>ROUND(I154*H154,2)</f>
        <v>0</v>
      </c>
      <c r="K154" s="54">
        <v>0.20999999999999999</v>
      </c>
      <c r="L154" s="55">
        <f>IF(ISNUMBER(K154),ROUND(J154*(K154+1),2),0)</f>
        <v>0</v>
      </c>
      <c r="M154" s="12"/>
      <c r="N154" s="2"/>
      <c r="O154" s="2"/>
      <c r="P154" s="2"/>
      <c r="Q154" s="41">
        <f>IF(ISNUMBER(K154),IF(H154&gt;0,IF(I154&gt;0,J154,0),0),0)</f>
        <v>0</v>
      </c>
      <c r="R154" s="33">
        <f>IF(ISNUMBER(K154)=FALSE,J154,0)</f>
        <v>0</v>
      </c>
    </row>
    <row r="155">
      <c r="A155" s="9"/>
      <c r="B155" s="56" t="s">
        <v>130</v>
      </c>
      <c r="C155" s="1"/>
      <c r="D155" s="1"/>
      <c r="E155" s="57" t="s">
        <v>300</v>
      </c>
      <c r="F155" s="1"/>
      <c r="G155" s="1"/>
      <c r="H155" s="48"/>
      <c r="I155" s="1"/>
      <c r="J155" s="48"/>
      <c r="K155" s="1"/>
      <c r="L155" s="1"/>
      <c r="M155" s="12"/>
      <c r="N155" s="2"/>
      <c r="O155" s="2"/>
      <c r="P155" s="2"/>
      <c r="Q155" s="2"/>
    </row>
    <row r="156" thickBot="1">
      <c r="A156" s="9"/>
      <c r="B156" s="58" t="s">
        <v>132</v>
      </c>
      <c r="C156" s="29"/>
      <c r="D156" s="29"/>
      <c r="E156" s="59" t="s">
        <v>301</v>
      </c>
      <c r="F156" s="29"/>
      <c r="G156" s="29"/>
      <c r="H156" s="60"/>
      <c r="I156" s="29"/>
      <c r="J156" s="60"/>
      <c r="K156" s="29"/>
      <c r="L156" s="29"/>
      <c r="M156" s="12"/>
      <c r="N156" s="2"/>
      <c r="O156" s="2"/>
      <c r="P156" s="2"/>
      <c r="Q156" s="2"/>
    </row>
    <row r="157" thickTop="1">
      <c r="A157" s="9"/>
      <c r="B157" s="49">
        <v>40</v>
      </c>
      <c r="C157" s="50" t="s">
        <v>302</v>
      </c>
      <c r="D157" s="50" t="s">
        <v>7</v>
      </c>
      <c r="E157" s="50" t="s">
        <v>303</v>
      </c>
      <c r="F157" s="50" t="s">
        <v>7</v>
      </c>
      <c r="G157" s="51" t="s">
        <v>172</v>
      </c>
      <c r="H157" s="61">
        <v>1352.21</v>
      </c>
      <c r="I157" s="35">
        <f>ROUND(0,2)</f>
        <v>0</v>
      </c>
      <c r="J157" s="62">
        <f>ROUND(I157*H157,2)</f>
        <v>0</v>
      </c>
      <c r="K157" s="63">
        <v>0.20999999999999999</v>
      </c>
      <c r="L157" s="64">
        <f>IF(ISNUMBER(K157),ROUND(J157*(K157+1),2),0)</f>
        <v>0</v>
      </c>
      <c r="M157" s="12"/>
      <c r="N157" s="2"/>
      <c r="O157" s="2"/>
      <c r="P157" s="2"/>
      <c r="Q157" s="41">
        <f>IF(ISNUMBER(K157),IF(H157&gt;0,IF(I157&gt;0,J157,0),0),0)</f>
        <v>0</v>
      </c>
      <c r="R157" s="33">
        <f>IF(ISNUMBER(K157)=FALSE,J157,0)</f>
        <v>0</v>
      </c>
    </row>
    <row r="158">
      <c r="A158" s="9"/>
      <c r="B158" s="56" t="s">
        <v>130</v>
      </c>
      <c r="C158" s="1"/>
      <c r="D158" s="1"/>
      <c r="E158" s="57" t="s">
        <v>304</v>
      </c>
      <c r="F158" s="1"/>
      <c r="G158" s="1"/>
      <c r="H158" s="48"/>
      <c r="I158" s="1"/>
      <c r="J158" s="48"/>
      <c r="K158" s="1"/>
      <c r="L158" s="1"/>
      <c r="M158" s="12"/>
      <c r="N158" s="2"/>
      <c r="O158" s="2"/>
      <c r="P158" s="2"/>
      <c r="Q158" s="2"/>
    </row>
    <row r="159" thickBot="1">
      <c r="A159" s="9"/>
      <c r="B159" s="58" t="s">
        <v>132</v>
      </c>
      <c r="C159" s="29"/>
      <c r="D159" s="29"/>
      <c r="E159" s="59" t="s">
        <v>305</v>
      </c>
      <c r="F159" s="29"/>
      <c r="G159" s="29"/>
      <c r="H159" s="60"/>
      <c r="I159" s="29"/>
      <c r="J159" s="60"/>
      <c r="K159" s="29"/>
      <c r="L159" s="29"/>
      <c r="M159" s="12"/>
      <c r="N159" s="2"/>
      <c r="O159" s="2"/>
      <c r="P159" s="2"/>
      <c r="Q159" s="2"/>
    </row>
    <row r="160" thickTop="1">
      <c r="A160" s="9"/>
      <c r="B160" s="49">
        <v>41</v>
      </c>
      <c r="C160" s="50" t="s">
        <v>306</v>
      </c>
      <c r="D160" s="50" t="s">
        <v>7</v>
      </c>
      <c r="E160" s="50" t="s">
        <v>307</v>
      </c>
      <c r="F160" s="50" t="s">
        <v>7</v>
      </c>
      <c r="G160" s="51" t="s">
        <v>200</v>
      </c>
      <c r="H160" s="61">
        <v>113</v>
      </c>
      <c r="I160" s="35">
        <f>ROUND(0,2)</f>
        <v>0</v>
      </c>
      <c r="J160" s="62">
        <f>ROUND(I160*H160,2)</f>
        <v>0</v>
      </c>
      <c r="K160" s="63">
        <v>0.20999999999999999</v>
      </c>
      <c r="L160" s="64">
        <f>IF(ISNUMBER(K160),ROUND(J160*(K160+1),2),0)</f>
        <v>0</v>
      </c>
      <c r="M160" s="12"/>
      <c r="N160" s="2"/>
      <c r="O160" s="2"/>
      <c r="P160" s="2"/>
      <c r="Q160" s="41">
        <f>IF(ISNUMBER(K160),IF(H160&gt;0,IF(I160&gt;0,J160,0),0),0)</f>
        <v>0</v>
      </c>
      <c r="R160" s="33">
        <f>IF(ISNUMBER(K160)=FALSE,J160,0)</f>
        <v>0</v>
      </c>
    </row>
    <row r="161">
      <c r="A161" s="9"/>
      <c r="B161" s="56" t="s">
        <v>130</v>
      </c>
      <c r="C161" s="1"/>
      <c r="D161" s="1"/>
      <c r="E161" s="57" t="s">
        <v>308</v>
      </c>
      <c r="F161" s="1"/>
      <c r="G161" s="1"/>
      <c r="H161" s="48"/>
      <c r="I161" s="1"/>
      <c r="J161" s="48"/>
      <c r="K161" s="1"/>
      <c r="L161" s="1"/>
      <c r="M161" s="12"/>
      <c r="N161" s="2"/>
      <c r="O161" s="2"/>
      <c r="P161" s="2"/>
      <c r="Q161" s="2"/>
    </row>
    <row r="162" thickBot="1">
      <c r="A162" s="9"/>
      <c r="B162" s="58" t="s">
        <v>132</v>
      </c>
      <c r="C162" s="29"/>
      <c r="D162" s="29"/>
      <c r="E162" s="59" t="s">
        <v>309</v>
      </c>
      <c r="F162" s="29"/>
      <c r="G162" s="29"/>
      <c r="H162" s="60"/>
      <c r="I162" s="29"/>
      <c r="J162" s="60"/>
      <c r="K162" s="29"/>
      <c r="L162" s="29"/>
      <c r="M162" s="12"/>
      <c r="N162" s="2"/>
      <c r="O162" s="2"/>
      <c r="P162" s="2"/>
      <c r="Q162" s="2"/>
    </row>
    <row r="163" thickTop="1">
      <c r="A163" s="9"/>
      <c r="B163" s="49">
        <v>42</v>
      </c>
      <c r="C163" s="50" t="s">
        <v>310</v>
      </c>
      <c r="D163" s="50" t="s">
        <v>7</v>
      </c>
      <c r="E163" s="50" t="s">
        <v>311</v>
      </c>
      <c r="F163" s="50" t="s">
        <v>7</v>
      </c>
      <c r="G163" s="51" t="s">
        <v>200</v>
      </c>
      <c r="H163" s="61">
        <v>301.5</v>
      </c>
      <c r="I163" s="35">
        <f>ROUND(0,2)</f>
        <v>0</v>
      </c>
      <c r="J163" s="62">
        <f>ROUND(I163*H163,2)</f>
        <v>0</v>
      </c>
      <c r="K163" s="63">
        <v>0.20999999999999999</v>
      </c>
      <c r="L163" s="64">
        <f>IF(ISNUMBER(K163),ROUND(J163*(K163+1),2),0)</f>
        <v>0</v>
      </c>
      <c r="M163" s="12"/>
      <c r="N163" s="2"/>
      <c r="O163" s="2"/>
      <c r="P163" s="2"/>
      <c r="Q163" s="41">
        <f>IF(ISNUMBER(K163),IF(H163&gt;0,IF(I163&gt;0,J163,0),0),0)</f>
        <v>0</v>
      </c>
      <c r="R163" s="33">
        <f>IF(ISNUMBER(K163)=FALSE,J163,0)</f>
        <v>0</v>
      </c>
    </row>
    <row r="164">
      <c r="A164" s="9"/>
      <c r="B164" s="56" t="s">
        <v>130</v>
      </c>
      <c r="C164" s="1"/>
      <c r="D164" s="1"/>
      <c r="E164" s="57" t="s">
        <v>308</v>
      </c>
      <c r="F164" s="1"/>
      <c r="G164" s="1"/>
      <c r="H164" s="48"/>
      <c r="I164" s="1"/>
      <c r="J164" s="48"/>
      <c r="K164" s="1"/>
      <c r="L164" s="1"/>
      <c r="M164" s="12"/>
      <c r="N164" s="2"/>
      <c r="O164" s="2"/>
      <c r="P164" s="2"/>
      <c r="Q164" s="2"/>
    </row>
    <row r="165" thickBot="1">
      <c r="A165" s="9"/>
      <c r="B165" s="58" t="s">
        <v>132</v>
      </c>
      <c r="C165" s="29"/>
      <c r="D165" s="29"/>
      <c r="E165" s="59" t="s">
        <v>312</v>
      </c>
      <c r="F165" s="29"/>
      <c r="G165" s="29"/>
      <c r="H165" s="60"/>
      <c r="I165" s="29"/>
      <c r="J165" s="60"/>
      <c r="K165" s="29"/>
      <c r="L165" s="29"/>
      <c r="M165" s="12"/>
      <c r="N165" s="2"/>
      <c r="O165" s="2"/>
      <c r="P165" s="2"/>
      <c r="Q165" s="2"/>
    </row>
    <row r="166" thickTop="1">
      <c r="A166" s="9"/>
      <c r="B166" s="49">
        <v>43</v>
      </c>
      <c r="C166" s="50" t="s">
        <v>313</v>
      </c>
      <c r="D166" s="50" t="s">
        <v>7</v>
      </c>
      <c r="E166" s="50" t="s">
        <v>314</v>
      </c>
      <c r="F166" s="50" t="s">
        <v>7</v>
      </c>
      <c r="G166" s="51" t="s">
        <v>200</v>
      </c>
      <c r="H166" s="61">
        <v>5590.46</v>
      </c>
      <c r="I166" s="35">
        <f>ROUND(0,2)</f>
        <v>0</v>
      </c>
      <c r="J166" s="62">
        <f>ROUND(I166*H166,2)</f>
        <v>0</v>
      </c>
      <c r="K166" s="63">
        <v>0.20999999999999999</v>
      </c>
      <c r="L166" s="64">
        <f>IF(ISNUMBER(K166),ROUND(J166*(K166+1),2),0)</f>
        <v>0</v>
      </c>
      <c r="M166" s="12"/>
      <c r="N166" s="2"/>
      <c r="O166" s="2"/>
      <c r="P166" s="2"/>
      <c r="Q166" s="41">
        <f>IF(ISNUMBER(K166),IF(H166&gt;0,IF(I166&gt;0,J166,0),0),0)</f>
        <v>0</v>
      </c>
      <c r="R166" s="33">
        <f>IF(ISNUMBER(K166)=FALSE,J166,0)</f>
        <v>0</v>
      </c>
    </row>
    <row r="167">
      <c r="A167" s="9"/>
      <c r="B167" s="56" t="s">
        <v>130</v>
      </c>
      <c r="C167" s="1"/>
      <c r="D167" s="1"/>
      <c r="E167" s="57" t="s">
        <v>315</v>
      </c>
      <c r="F167" s="1"/>
      <c r="G167" s="1"/>
      <c r="H167" s="48"/>
      <c r="I167" s="1"/>
      <c r="J167" s="48"/>
      <c r="K167" s="1"/>
      <c r="L167" s="1"/>
      <c r="M167" s="12"/>
      <c r="N167" s="2"/>
      <c r="O167" s="2"/>
      <c r="P167" s="2"/>
      <c r="Q167" s="2"/>
    </row>
    <row r="168" thickBot="1">
      <c r="A168" s="9"/>
      <c r="B168" s="58" t="s">
        <v>132</v>
      </c>
      <c r="C168" s="29"/>
      <c r="D168" s="29"/>
      <c r="E168" s="59" t="s">
        <v>316</v>
      </c>
      <c r="F168" s="29"/>
      <c r="G168" s="29"/>
      <c r="H168" s="60"/>
      <c r="I168" s="29"/>
      <c r="J168" s="60"/>
      <c r="K168" s="29"/>
      <c r="L168" s="29"/>
      <c r="M168" s="12"/>
      <c r="N168" s="2"/>
      <c r="O168" s="2"/>
      <c r="P168" s="2"/>
      <c r="Q168" s="2"/>
    </row>
    <row r="169" thickTop="1">
      <c r="A169" s="9"/>
      <c r="B169" s="49">
        <v>44</v>
      </c>
      <c r="C169" s="50" t="s">
        <v>317</v>
      </c>
      <c r="D169" s="50" t="s">
        <v>7</v>
      </c>
      <c r="E169" s="50" t="s">
        <v>318</v>
      </c>
      <c r="F169" s="50" t="s">
        <v>7</v>
      </c>
      <c r="G169" s="51" t="s">
        <v>200</v>
      </c>
      <c r="H169" s="61">
        <v>5540</v>
      </c>
      <c r="I169" s="35">
        <f>ROUND(0,2)</f>
        <v>0</v>
      </c>
      <c r="J169" s="62">
        <f>ROUND(I169*H169,2)</f>
        <v>0</v>
      </c>
      <c r="K169" s="63">
        <v>0.20999999999999999</v>
      </c>
      <c r="L169" s="64">
        <f>IF(ISNUMBER(K169),ROUND(J169*(K169+1),2),0)</f>
        <v>0</v>
      </c>
      <c r="M169" s="12"/>
      <c r="N169" s="2"/>
      <c r="O169" s="2"/>
      <c r="P169" s="2"/>
      <c r="Q169" s="41">
        <f>IF(ISNUMBER(K169),IF(H169&gt;0,IF(I169&gt;0,J169,0),0),0)</f>
        <v>0</v>
      </c>
      <c r="R169" s="33">
        <f>IF(ISNUMBER(K169)=FALSE,J169,0)</f>
        <v>0</v>
      </c>
    </row>
    <row r="170">
      <c r="A170" s="9"/>
      <c r="B170" s="56" t="s">
        <v>130</v>
      </c>
      <c r="C170" s="1"/>
      <c r="D170" s="1"/>
      <c r="E170" s="57" t="s">
        <v>319</v>
      </c>
      <c r="F170" s="1"/>
      <c r="G170" s="1"/>
      <c r="H170" s="48"/>
      <c r="I170" s="1"/>
      <c r="J170" s="48"/>
      <c r="K170" s="1"/>
      <c r="L170" s="1"/>
      <c r="M170" s="12"/>
      <c r="N170" s="2"/>
      <c r="O170" s="2"/>
      <c r="P170" s="2"/>
      <c r="Q170" s="2"/>
    </row>
    <row r="171" thickBot="1">
      <c r="A171" s="9"/>
      <c r="B171" s="58" t="s">
        <v>132</v>
      </c>
      <c r="C171" s="29"/>
      <c r="D171" s="29"/>
      <c r="E171" s="59" t="s">
        <v>320</v>
      </c>
      <c r="F171" s="29"/>
      <c r="G171" s="29"/>
      <c r="H171" s="60"/>
      <c r="I171" s="29"/>
      <c r="J171" s="60"/>
      <c r="K171" s="29"/>
      <c r="L171" s="29"/>
      <c r="M171" s="12"/>
      <c r="N171" s="2"/>
      <c r="O171" s="2"/>
      <c r="P171" s="2"/>
      <c r="Q171" s="2"/>
    </row>
    <row r="172" thickTop="1">
      <c r="A172" s="9"/>
      <c r="B172" s="49">
        <v>45</v>
      </c>
      <c r="C172" s="50" t="s">
        <v>321</v>
      </c>
      <c r="D172" s="50" t="s">
        <v>7</v>
      </c>
      <c r="E172" s="50" t="s">
        <v>322</v>
      </c>
      <c r="F172" s="50" t="s">
        <v>7</v>
      </c>
      <c r="G172" s="51" t="s">
        <v>200</v>
      </c>
      <c r="H172" s="61">
        <v>5540</v>
      </c>
      <c r="I172" s="35">
        <f>ROUND(0,2)</f>
        <v>0</v>
      </c>
      <c r="J172" s="62">
        <f>ROUND(I172*H172,2)</f>
        <v>0</v>
      </c>
      <c r="K172" s="63">
        <v>0.20999999999999999</v>
      </c>
      <c r="L172" s="64">
        <f>IF(ISNUMBER(K172),ROUND(J172*(K172+1),2),0)</f>
        <v>0</v>
      </c>
      <c r="M172" s="12"/>
      <c r="N172" s="2"/>
      <c r="O172" s="2"/>
      <c r="P172" s="2"/>
      <c r="Q172" s="41">
        <f>IF(ISNUMBER(K172),IF(H172&gt;0,IF(I172&gt;0,J172,0),0),0)</f>
        <v>0</v>
      </c>
      <c r="R172" s="33">
        <f>IF(ISNUMBER(K172)=FALSE,J172,0)</f>
        <v>0</v>
      </c>
    </row>
    <row r="173">
      <c r="A173" s="9"/>
      <c r="B173" s="56" t="s">
        <v>130</v>
      </c>
      <c r="C173" s="1"/>
      <c r="D173" s="1"/>
      <c r="E173" s="57" t="s">
        <v>323</v>
      </c>
      <c r="F173" s="1"/>
      <c r="G173" s="1"/>
      <c r="H173" s="48"/>
      <c r="I173" s="1"/>
      <c r="J173" s="48"/>
      <c r="K173" s="1"/>
      <c r="L173" s="1"/>
      <c r="M173" s="12"/>
      <c r="N173" s="2"/>
      <c r="O173" s="2"/>
      <c r="P173" s="2"/>
      <c r="Q173" s="2"/>
    </row>
    <row r="174" thickBot="1">
      <c r="A174" s="9"/>
      <c r="B174" s="58" t="s">
        <v>132</v>
      </c>
      <c r="C174" s="29"/>
      <c r="D174" s="29"/>
      <c r="E174" s="59" t="s">
        <v>324</v>
      </c>
      <c r="F174" s="29"/>
      <c r="G174" s="29"/>
      <c r="H174" s="60"/>
      <c r="I174" s="29"/>
      <c r="J174" s="60"/>
      <c r="K174" s="29"/>
      <c r="L174" s="29"/>
      <c r="M174" s="12"/>
      <c r="N174" s="2"/>
      <c r="O174" s="2"/>
      <c r="P174" s="2"/>
      <c r="Q174" s="2"/>
    </row>
    <row r="175" thickTop="1">
      <c r="A175" s="9"/>
      <c r="B175" s="49">
        <v>46</v>
      </c>
      <c r="C175" s="50" t="s">
        <v>325</v>
      </c>
      <c r="D175" s="50" t="s">
        <v>7</v>
      </c>
      <c r="E175" s="50" t="s">
        <v>326</v>
      </c>
      <c r="F175" s="50" t="s">
        <v>7</v>
      </c>
      <c r="G175" s="51" t="s">
        <v>200</v>
      </c>
      <c r="H175" s="61">
        <v>5590.46</v>
      </c>
      <c r="I175" s="35">
        <f>ROUND(0,2)</f>
        <v>0</v>
      </c>
      <c r="J175" s="62">
        <f>ROUND(I175*H175,2)</f>
        <v>0</v>
      </c>
      <c r="K175" s="63">
        <v>0.20999999999999999</v>
      </c>
      <c r="L175" s="64">
        <f>IF(ISNUMBER(K175),ROUND(J175*(K175+1),2),0)</f>
        <v>0</v>
      </c>
      <c r="M175" s="12"/>
      <c r="N175" s="2"/>
      <c r="O175" s="2"/>
      <c r="P175" s="2"/>
      <c r="Q175" s="41">
        <f>IF(ISNUMBER(K175),IF(H175&gt;0,IF(I175&gt;0,J175,0),0),0)</f>
        <v>0</v>
      </c>
      <c r="R175" s="33">
        <f>IF(ISNUMBER(K175)=FALSE,J175,0)</f>
        <v>0</v>
      </c>
    </row>
    <row r="176">
      <c r="A176" s="9"/>
      <c r="B176" s="56" t="s">
        <v>130</v>
      </c>
      <c r="C176" s="1"/>
      <c r="D176" s="1"/>
      <c r="E176" s="57" t="s">
        <v>327</v>
      </c>
      <c r="F176" s="1"/>
      <c r="G176" s="1"/>
      <c r="H176" s="48"/>
      <c r="I176" s="1"/>
      <c r="J176" s="48"/>
      <c r="K176" s="1"/>
      <c r="L176" s="1"/>
      <c r="M176" s="12"/>
      <c r="N176" s="2"/>
      <c r="O176" s="2"/>
      <c r="P176" s="2"/>
      <c r="Q176" s="2"/>
    </row>
    <row r="177" thickBot="1">
      <c r="A177" s="9"/>
      <c r="B177" s="58" t="s">
        <v>132</v>
      </c>
      <c r="C177" s="29"/>
      <c r="D177" s="29"/>
      <c r="E177" s="59" t="s">
        <v>328</v>
      </c>
      <c r="F177" s="29"/>
      <c r="G177" s="29"/>
      <c r="H177" s="60"/>
      <c r="I177" s="29"/>
      <c r="J177" s="60"/>
      <c r="K177" s="29"/>
      <c r="L177" s="29"/>
      <c r="M177" s="12"/>
      <c r="N177" s="2"/>
      <c r="O177" s="2"/>
      <c r="P177" s="2"/>
      <c r="Q177" s="2"/>
    </row>
    <row r="178" thickTop="1">
      <c r="A178" s="9"/>
      <c r="B178" s="49">
        <v>47</v>
      </c>
      <c r="C178" s="50" t="s">
        <v>329</v>
      </c>
      <c r="D178" s="50" t="s">
        <v>7</v>
      </c>
      <c r="E178" s="50" t="s">
        <v>330</v>
      </c>
      <c r="F178" s="50" t="s">
        <v>7</v>
      </c>
      <c r="G178" s="51" t="s">
        <v>200</v>
      </c>
      <c r="H178" s="61">
        <v>42</v>
      </c>
      <c r="I178" s="35">
        <f>ROUND(0,2)</f>
        <v>0</v>
      </c>
      <c r="J178" s="62">
        <f>ROUND(I178*H178,2)</f>
        <v>0</v>
      </c>
      <c r="K178" s="63">
        <v>0.20999999999999999</v>
      </c>
      <c r="L178" s="64">
        <f>IF(ISNUMBER(K178),ROUND(J178*(K178+1),2),0)</f>
        <v>0</v>
      </c>
      <c r="M178" s="12"/>
      <c r="N178" s="2"/>
      <c r="O178" s="2"/>
      <c r="P178" s="2"/>
      <c r="Q178" s="41">
        <f>IF(ISNUMBER(K178),IF(H178&gt;0,IF(I178&gt;0,J178,0),0),0)</f>
        <v>0</v>
      </c>
      <c r="R178" s="33">
        <f>IF(ISNUMBER(K178)=FALSE,J178,0)</f>
        <v>0</v>
      </c>
    </row>
    <row r="179">
      <c r="A179" s="9"/>
      <c r="B179" s="56" t="s">
        <v>130</v>
      </c>
      <c r="C179" s="1"/>
      <c r="D179" s="1"/>
      <c r="E179" s="57" t="s">
        <v>331</v>
      </c>
      <c r="F179" s="1"/>
      <c r="G179" s="1"/>
      <c r="H179" s="48"/>
      <c r="I179" s="1"/>
      <c r="J179" s="48"/>
      <c r="K179" s="1"/>
      <c r="L179" s="1"/>
      <c r="M179" s="12"/>
      <c r="N179" s="2"/>
      <c r="O179" s="2"/>
      <c r="P179" s="2"/>
      <c r="Q179" s="2"/>
    </row>
    <row r="180" thickBot="1">
      <c r="A180" s="9"/>
      <c r="B180" s="58" t="s">
        <v>132</v>
      </c>
      <c r="C180" s="29"/>
      <c r="D180" s="29"/>
      <c r="E180" s="59" t="s">
        <v>332</v>
      </c>
      <c r="F180" s="29"/>
      <c r="G180" s="29"/>
      <c r="H180" s="60"/>
      <c r="I180" s="29"/>
      <c r="J180" s="60"/>
      <c r="K180" s="29"/>
      <c r="L180" s="29"/>
      <c r="M180" s="12"/>
      <c r="N180" s="2"/>
      <c r="O180" s="2"/>
      <c r="P180" s="2"/>
      <c r="Q180" s="2"/>
    </row>
    <row r="181" thickTop="1">
      <c r="A181" s="9"/>
      <c r="B181" s="49">
        <v>48</v>
      </c>
      <c r="C181" s="50" t="s">
        <v>333</v>
      </c>
      <c r="D181" s="50" t="s">
        <v>7</v>
      </c>
      <c r="E181" s="50" t="s">
        <v>334</v>
      </c>
      <c r="F181" s="50" t="s">
        <v>7</v>
      </c>
      <c r="G181" s="51" t="s">
        <v>227</v>
      </c>
      <c r="H181" s="61">
        <v>14</v>
      </c>
      <c r="I181" s="35">
        <f>ROUND(0,2)</f>
        <v>0</v>
      </c>
      <c r="J181" s="62">
        <f>ROUND(I181*H181,2)</f>
        <v>0</v>
      </c>
      <c r="K181" s="63">
        <v>0.20999999999999999</v>
      </c>
      <c r="L181" s="64">
        <f>IF(ISNUMBER(K181),ROUND(J181*(K181+1),2),0)</f>
        <v>0</v>
      </c>
      <c r="M181" s="12"/>
      <c r="N181" s="2"/>
      <c r="O181" s="2"/>
      <c r="P181" s="2"/>
      <c r="Q181" s="41">
        <f>IF(ISNUMBER(K181),IF(H181&gt;0,IF(I181&gt;0,J181,0),0),0)</f>
        <v>0</v>
      </c>
      <c r="R181" s="33">
        <f>IF(ISNUMBER(K181)=FALSE,J181,0)</f>
        <v>0</v>
      </c>
    </row>
    <row r="182">
      <c r="A182" s="9"/>
      <c r="B182" s="56" t="s">
        <v>130</v>
      </c>
      <c r="C182" s="1"/>
      <c r="D182" s="1"/>
      <c r="E182" s="57" t="s">
        <v>7</v>
      </c>
      <c r="F182" s="1"/>
      <c r="G182" s="1"/>
      <c r="H182" s="48"/>
      <c r="I182" s="1"/>
      <c r="J182" s="48"/>
      <c r="K182" s="1"/>
      <c r="L182" s="1"/>
      <c r="M182" s="12"/>
      <c r="N182" s="2"/>
      <c r="O182" s="2"/>
      <c r="P182" s="2"/>
      <c r="Q182" s="2"/>
    </row>
    <row r="183" thickBot="1">
      <c r="A183" s="9"/>
      <c r="B183" s="58" t="s">
        <v>132</v>
      </c>
      <c r="C183" s="29"/>
      <c r="D183" s="29"/>
      <c r="E183" s="59" t="s">
        <v>335</v>
      </c>
      <c r="F183" s="29"/>
      <c r="G183" s="29"/>
      <c r="H183" s="60"/>
      <c r="I183" s="29"/>
      <c r="J183" s="60"/>
      <c r="K183" s="29"/>
      <c r="L183" s="29"/>
      <c r="M183" s="12"/>
      <c r="N183" s="2"/>
      <c r="O183" s="2"/>
      <c r="P183" s="2"/>
      <c r="Q183" s="2"/>
    </row>
    <row r="184" thickTop="1" thickBot="1" ht="25" customHeight="1">
      <c r="A184" s="9"/>
      <c r="B184" s="1"/>
      <c r="C184" s="65">
        <v>5</v>
      </c>
      <c r="D184" s="1"/>
      <c r="E184" s="66" t="s">
        <v>167</v>
      </c>
      <c r="F184" s="1"/>
      <c r="G184" s="67" t="s">
        <v>152</v>
      </c>
      <c r="H184" s="68">
        <f>J154+J157+J160+J163+J166+J169+J172+J175+J178+J181</f>
        <v>0</v>
      </c>
      <c r="I184" s="67" t="s">
        <v>153</v>
      </c>
      <c r="J184" s="69">
        <f>(L184-H184)</f>
        <v>0</v>
      </c>
      <c r="K184" s="67" t="s">
        <v>154</v>
      </c>
      <c r="L184" s="70">
        <f>L154+L157+L160+L163+L166+L169+L172+L175+L178+L181</f>
        <v>0</v>
      </c>
      <c r="M184" s="12"/>
      <c r="N184" s="2"/>
      <c r="O184" s="2"/>
      <c r="P184" s="2"/>
      <c r="Q184" s="41">
        <f>0+Q154+Q157+Q160+Q163+Q166+Q169+Q172+Q175+Q178+Q181</f>
        <v>0</v>
      </c>
      <c r="R184" s="33">
        <f>0+R154+R157+R160+R163+R166+R169+R172+R175+R178+R181</f>
        <v>0</v>
      </c>
      <c r="S184" s="71">
        <f>Q184*(1+J184)+R184</f>
        <v>0</v>
      </c>
    </row>
    <row r="185" thickTop="1" thickBot="1" ht="25" customHeight="1">
      <c r="A185" s="9"/>
      <c r="B185" s="72"/>
      <c r="C185" s="72"/>
      <c r="D185" s="72"/>
      <c r="E185" s="73"/>
      <c r="F185" s="72"/>
      <c r="G185" s="74" t="s">
        <v>155</v>
      </c>
      <c r="H185" s="75">
        <f>J154+J157+J160+J163+J166+J169+J172+J175+J178+J181</f>
        <v>0</v>
      </c>
      <c r="I185" s="74" t="s">
        <v>156</v>
      </c>
      <c r="J185" s="76">
        <f>0+J184</f>
        <v>0</v>
      </c>
      <c r="K185" s="74" t="s">
        <v>157</v>
      </c>
      <c r="L185" s="77">
        <f>L154+L157+L160+L163+L166+L169+L172+L175+L178+L181</f>
        <v>0</v>
      </c>
      <c r="M185" s="12"/>
      <c r="N185" s="2"/>
      <c r="O185" s="2"/>
      <c r="P185" s="2"/>
      <c r="Q185" s="2"/>
    </row>
    <row r="186" ht="40" customHeight="1">
      <c r="A186" s="9"/>
      <c r="B186" s="82" t="s">
        <v>336</v>
      </c>
      <c r="C186" s="1"/>
      <c r="D186" s="1"/>
      <c r="E186" s="1"/>
      <c r="F186" s="1"/>
      <c r="G186" s="1"/>
      <c r="H186" s="48"/>
      <c r="I186" s="1"/>
      <c r="J186" s="48"/>
      <c r="K186" s="1"/>
      <c r="L186" s="1"/>
      <c r="M186" s="12"/>
      <c r="N186" s="2"/>
      <c r="O186" s="2"/>
      <c r="P186" s="2"/>
      <c r="Q186" s="2"/>
    </row>
    <row r="187">
      <c r="A187" s="9"/>
      <c r="B187" s="49">
        <v>49</v>
      </c>
      <c r="C187" s="50" t="s">
        <v>337</v>
      </c>
      <c r="D187" s="50" t="s">
        <v>7</v>
      </c>
      <c r="E187" s="50" t="s">
        <v>338</v>
      </c>
      <c r="F187" s="50" t="s">
        <v>7</v>
      </c>
      <c r="G187" s="51" t="s">
        <v>162</v>
      </c>
      <c r="H187" s="52">
        <v>2</v>
      </c>
      <c r="I187" s="24">
        <f>ROUND(0,2)</f>
        <v>0</v>
      </c>
      <c r="J187" s="53">
        <f>ROUND(I187*H187,2)</f>
        <v>0</v>
      </c>
      <c r="K187" s="54">
        <v>0.20999999999999999</v>
      </c>
      <c r="L187" s="55">
        <f>IF(ISNUMBER(K187),ROUND(J187*(K187+1),2),0)</f>
        <v>0</v>
      </c>
      <c r="M187" s="12"/>
      <c r="N187" s="2"/>
      <c r="O187" s="2"/>
      <c r="P187" s="2"/>
      <c r="Q187" s="41">
        <f>IF(ISNUMBER(K187),IF(H187&gt;0,IF(I187&gt;0,J187,0),0),0)</f>
        <v>0</v>
      </c>
      <c r="R187" s="33">
        <f>IF(ISNUMBER(K187)=FALSE,J187,0)</f>
        <v>0</v>
      </c>
    </row>
    <row r="188">
      <c r="A188" s="9"/>
      <c r="B188" s="56" t="s">
        <v>130</v>
      </c>
      <c r="C188" s="1"/>
      <c r="D188" s="1"/>
      <c r="E188" s="57" t="s">
        <v>7</v>
      </c>
      <c r="F188" s="1"/>
      <c r="G188" s="1"/>
      <c r="H188" s="48"/>
      <c r="I188" s="1"/>
      <c r="J188" s="48"/>
      <c r="K188" s="1"/>
      <c r="L188" s="1"/>
      <c r="M188" s="12"/>
      <c r="N188" s="2"/>
      <c r="O188" s="2"/>
      <c r="P188" s="2"/>
      <c r="Q188" s="2"/>
    </row>
    <row r="189" thickBot="1">
      <c r="A189" s="9"/>
      <c r="B189" s="58" t="s">
        <v>132</v>
      </c>
      <c r="C189" s="29"/>
      <c r="D189" s="29"/>
      <c r="E189" s="59" t="s">
        <v>339</v>
      </c>
      <c r="F189" s="29"/>
      <c r="G189" s="29"/>
      <c r="H189" s="60"/>
      <c r="I189" s="29"/>
      <c r="J189" s="60"/>
      <c r="K189" s="29"/>
      <c r="L189" s="29"/>
      <c r="M189" s="12"/>
      <c r="N189" s="2"/>
      <c r="O189" s="2"/>
      <c r="P189" s="2"/>
      <c r="Q189" s="2"/>
    </row>
    <row r="190" thickTop="1">
      <c r="A190" s="9"/>
      <c r="B190" s="49">
        <v>50</v>
      </c>
      <c r="C190" s="50" t="s">
        <v>340</v>
      </c>
      <c r="D190" s="50" t="s">
        <v>7</v>
      </c>
      <c r="E190" s="50" t="s">
        <v>341</v>
      </c>
      <c r="F190" s="50" t="s">
        <v>7</v>
      </c>
      <c r="G190" s="51" t="s">
        <v>162</v>
      </c>
      <c r="H190" s="61">
        <v>2</v>
      </c>
      <c r="I190" s="35">
        <f>ROUND(0,2)</f>
        <v>0</v>
      </c>
      <c r="J190" s="62">
        <f>ROUND(I190*H190,2)</f>
        <v>0</v>
      </c>
      <c r="K190" s="63">
        <v>0.20999999999999999</v>
      </c>
      <c r="L190" s="64">
        <f>IF(ISNUMBER(K190),ROUND(J190*(K190+1),2),0)</f>
        <v>0</v>
      </c>
      <c r="M190" s="12"/>
      <c r="N190" s="2"/>
      <c r="O190" s="2"/>
      <c r="P190" s="2"/>
      <c r="Q190" s="41">
        <f>IF(ISNUMBER(K190),IF(H190&gt;0,IF(I190&gt;0,J190,0),0),0)</f>
        <v>0</v>
      </c>
      <c r="R190" s="33">
        <f>IF(ISNUMBER(K190)=FALSE,J190,0)</f>
        <v>0</v>
      </c>
    </row>
    <row r="191">
      <c r="A191" s="9"/>
      <c r="B191" s="56" t="s">
        <v>130</v>
      </c>
      <c r="C191" s="1"/>
      <c r="D191" s="1"/>
      <c r="E191" s="57" t="s">
        <v>7</v>
      </c>
      <c r="F191" s="1"/>
      <c r="G191" s="1"/>
      <c r="H191" s="48"/>
      <c r="I191" s="1"/>
      <c r="J191" s="48"/>
      <c r="K191" s="1"/>
      <c r="L191" s="1"/>
      <c r="M191" s="12"/>
      <c r="N191" s="2"/>
      <c r="O191" s="2"/>
      <c r="P191" s="2"/>
      <c r="Q191" s="2"/>
    </row>
    <row r="192" thickBot="1">
      <c r="A192" s="9"/>
      <c r="B192" s="58" t="s">
        <v>132</v>
      </c>
      <c r="C192" s="29"/>
      <c r="D192" s="29"/>
      <c r="E192" s="59" t="s">
        <v>342</v>
      </c>
      <c r="F192" s="29"/>
      <c r="G192" s="29"/>
      <c r="H192" s="60"/>
      <c r="I192" s="29"/>
      <c r="J192" s="60"/>
      <c r="K192" s="29"/>
      <c r="L192" s="29"/>
      <c r="M192" s="12"/>
      <c r="N192" s="2"/>
      <c r="O192" s="2"/>
      <c r="P192" s="2"/>
      <c r="Q192" s="2"/>
    </row>
    <row r="193" thickTop="1">
      <c r="A193" s="9"/>
      <c r="B193" s="49">
        <v>51</v>
      </c>
      <c r="C193" s="50" t="s">
        <v>343</v>
      </c>
      <c r="D193" s="50" t="s">
        <v>7</v>
      </c>
      <c r="E193" s="50" t="s">
        <v>344</v>
      </c>
      <c r="F193" s="50" t="s">
        <v>7</v>
      </c>
      <c r="G193" s="51" t="s">
        <v>172</v>
      </c>
      <c r="H193" s="61">
        <v>0.98999999999999999</v>
      </c>
      <c r="I193" s="35">
        <f>ROUND(0,2)</f>
        <v>0</v>
      </c>
      <c r="J193" s="62">
        <f>ROUND(I193*H193,2)</f>
        <v>0</v>
      </c>
      <c r="K193" s="63">
        <v>0.20999999999999999</v>
      </c>
      <c r="L193" s="64">
        <f>IF(ISNUMBER(K193),ROUND(J193*(K193+1),2),0)</f>
        <v>0</v>
      </c>
      <c r="M193" s="12"/>
      <c r="N193" s="2"/>
      <c r="O193" s="2"/>
      <c r="P193" s="2"/>
      <c r="Q193" s="41">
        <f>IF(ISNUMBER(K193),IF(H193&gt;0,IF(I193&gt;0,J193,0),0),0)</f>
        <v>0</v>
      </c>
      <c r="R193" s="33">
        <f>IF(ISNUMBER(K193)=FALSE,J193,0)</f>
        <v>0</v>
      </c>
    </row>
    <row r="194">
      <c r="A194" s="9"/>
      <c r="B194" s="56" t="s">
        <v>130</v>
      </c>
      <c r="C194" s="1"/>
      <c r="D194" s="1"/>
      <c r="E194" s="57" t="s">
        <v>176</v>
      </c>
      <c r="F194" s="1"/>
      <c r="G194" s="1"/>
      <c r="H194" s="48"/>
      <c r="I194" s="1"/>
      <c r="J194" s="48"/>
      <c r="K194" s="1"/>
      <c r="L194" s="1"/>
      <c r="M194" s="12"/>
      <c r="N194" s="2"/>
      <c r="O194" s="2"/>
      <c r="P194" s="2"/>
      <c r="Q194" s="2"/>
    </row>
    <row r="195" thickBot="1">
      <c r="A195" s="9"/>
      <c r="B195" s="58" t="s">
        <v>132</v>
      </c>
      <c r="C195" s="29"/>
      <c r="D195" s="29"/>
      <c r="E195" s="59" t="s">
        <v>345</v>
      </c>
      <c r="F195" s="29"/>
      <c r="G195" s="29"/>
      <c r="H195" s="60"/>
      <c r="I195" s="29"/>
      <c r="J195" s="60"/>
      <c r="K195" s="29"/>
      <c r="L195" s="29"/>
      <c r="M195" s="12"/>
      <c r="N195" s="2"/>
      <c r="O195" s="2"/>
      <c r="P195" s="2"/>
      <c r="Q195" s="2"/>
    </row>
    <row r="196" thickTop="1" thickBot="1" ht="25" customHeight="1">
      <c r="A196" s="9"/>
      <c r="B196" s="1"/>
      <c r="C196" s="65">
        <v>8</v>
      </c>
      <c r="D196" s="1"/>
      <c r="E196" s="66" t="s">
        <v>168</v>
      </c>
      <c r="F196" s="1"/>
      <c r="G196" s="67" t="s">
        <v>152</v>
      </c>
      <c r="H196" s="68">
        <f>J187+J190+J193</f>
        <v>0</v>
      </c>
      <c r="I196" s="67" t="s">
        <v>153</v>
      </c>
      <c r="J196" s="69">
        <f>(L196-H196)</f>
        <v>0</v>
      </c>
      <c r="K196" s="67" t="s">
        <v>154</v>
      </c>
      <c r="L196" s="70">
        <f>L187+L190+L193</f>
        <v>0</v>
      </c>
      <c r="M196" s="12"/>
      <c r="N196" s="2"/>
      <c r="O196" s="2"/>
      <c r="P196" s="2"/>
      <c r="Q196" s="41">
        <f>0+Q187+Q190+Q193</f>
        <v>0</v>
      </c>
      <c r="R196" s="33">
        <f>0+R187+R190+R193</f>
        <v>0</v>
      </c>
      <c r="S196" s="71">
        <f>Q196*(1+J196)+R196</f>
        <v>0</v>
      </c>
    </row>
    <row r="197" thickTop="1" thickBot="1" ht="25" customHeight="1">
      <c r="A197" s="9"/>
      <c r="B197" s="72"/>
      <c r="C197" s="72"/>
      <c r="D197" s="72"/>
      <c r="E197" s="73"/>
      <c r="F197" s="72"/>
      <c r="G197" s="74" t="s">
        <v>155</v>
      </c>
      <c r="H197" s="75">
        <f>J187+J190+J193</f>
        <v>0</v>
      </c>
      <c r="I197" s="74" t="s">
        <v>156</v>
      </c>
      <c r="J197" s="76">
        <f>0+J196</f>
        <v>0</v>
      </c>
      <c r="K197" s="74" t="s">
        <v>157</v>
      </c>
      <c r="L197" s="77">
        <f>L187+L190+L193</f>
        <v>0</v>
      </c>
      <c r="M197" s="12"/>
      <c r="N197" s="2"/>
      <c r="O197" s="2"/>
      <c r="P197" s="2"/>
      <c r="Q197" s="2"/>
    </row>
    <row r="198" ht="40" customHeight="1">
      <c r="A198" s="9"/>
      <c r="B198" s="82" t="s">
        <v>346</v>
      </c>
      <c r="C198" s="1"/>
      <c r="D198" s="1"/>
      <c r="E198" s="1"/>
      <c r="F198" s="1"/>
      <c r="G198" s="1"/>
      <c r="H198" s="48"/>
      <c r="I198" s="1"/>
      <c r="J198" s="48"/>
      <c r="K198" s="1"/>
      <c r="L198" s="1"/>
      <c r="M198" s="12"/>
      <c r="N198" s="2"/>
      <c r="O198" s="2"/>
      <c r="P198" s="2"/>
      <c r="Q198" s="2"/>
    </row>
    <row r="199">
      <c r="A199" s="9"/>
      <c r="B199" s="49">
        <v>52</v>
      </c>
      <c r="C199" s="50" t="s">
        <v>347</v>
      </c>
      <c r="D199" s="50" t="s">
        <v>7</v>
      </c>
      <c r="E199" s="50" t="s">
        <v>348</v>
      </c>
      <c r="F199" s="50" t="s">
        <v>7</v>
      </c>
      <c r="G199" s="51" t="s">
        <v>227</v>
      </c>
      <c r="H199" s="52">
        <v>144</v>
      </c>
      <c r="I199" s="24">
        <f>ROUND(0,2)</f>
        <v>0</v>
      </c>
      <c r="J199" s="53">
        <f>ROUND(I199*H199,2)</f>
        <v>0</v>
      </c>
      <c r="K199" s="54">
        <v>0.20999999999999999</v>
      </c>
      <c r="L199" s="55">
        <f>IF(ISNUMBER(K199),ROUND(J199*(K199+1),2),0)</f>
        <v>0</v>
      </c>
      <c r="M199" s="12"/>
      <c r="N199" s="2"/>
      <c r="O199" s="2"/>
      <c r="P199" s="2"/>
      <c r="Q199" s="41">
        <f>IF(ISNUMBER(K199),IF(H199&gt;0,IF(I199&gt;0,J199,0),0),0)</f>
        <v>0</v>
      </c>
      <c r="R199" s="33">
        <f>IF(ISNUMBER(K199)=FALSE,J199,0)</f>
        <v>0</v>
      </c>
    </row>
    <row r="200">
      <c r="A200" s="9"/>
      <c r="B200" s="56" t="s">
        <v>130</v>
      </c>
      <c r="C200" s="1"/>
      <c r="D200" s="1"/>
      <c r="E200" s="57" t="s">
        <v>349</v>
      </c>
      <c r="F200" s="1"/>
      <c r="G200" s="1"/>
      <c r="H200" s="48"/>
      <c r="I200" s="1"/>
      <c r="J200" s="48"/>
      <c r="K200" s="1"/>
      <c r="L200" s="1"/>
      <c r="M200" s="12"/>
      <c r="N200" s="2"/>
      <c r="O200" s="2"/>
      <c r="P200" s="2"/>
      <c r="Q200" s="2"/>
    </row>
    <row r="201" thickBot="1">
      <c r="A201" s="9"/>
      <c r="B201" s="58" t="s">
        <v>132</v>
      </c>
      <c r="C201" s="29"/>
      <c r="D201" s="29"/>
      <c r="E201" s="59" t="s">
        <v>350</v>
      </c>
      <c r="F201" s="29"/>
      <c r="G201" s="29"/>
      <c r="H201" s="60"/>
      <c r="I201" s="29"/>
      <c r="J201" s="60"/>
      <c r="K201" s="29"/>
      <c r="L201" s="29"/>
      <c r="M201" s="12"/>
      <c r="N201" s="2"/>
      <c r="O201" s="2"/>
      <c r="P201" s="2"/>
      <c r="Q201" s="2"/>
    </row>
    <row r="202" thickTop="1">
      <c r="A202" s="9"/>
      <c r="B202" s="49">
        <v>53</v>
      </c>
      <c r="C202" s="50" t="s">
        <v>351</v>
      </c>
      <c r="D202" s="50" t="s">
        <v>7</v>
      </c>
      <c r="E202" s="50" t="s">
        <v>352</v>
      </c>
      <c r="F202" s="50" t="s">
        <v>7</v>
      </c>
      <c r="G202" s="51" t="s">
        <v>162</v>
      </c>
      <c r="H202" s="61">
        <v>80</v>
      </c>
      <c r="I202" s="35">
        <f>ROUND(0,2)</f>
        <v>0</v>
      </c>
      <c r="J202" s="62">
        <f>ROUND(I202*H202,2)</f>
        <v>0</v>
      </c>
      <c r="K202" s="63">
        <v>0.20999999999999999</v>
      </c>
      <c r="L202" s="64">
        <f>IF(ISNUMBER(K202),ROUND(J202*(K202+1),2),0)</f>
        <v>0</v>
      </c>
      <c r="M202" s="12"/>
      <c r="N202" s="2"/>
      <c r="O202" s="2"/>
      <c r="P202" s="2"/>
      <c r="Q202" s="41">
        <f>IF(ISNUMBER(K202),IF(H202&gt;0,IF(I202&gt;0,J202,0),0),0)</f>
        <v>0</v>
      </c>
      <c r="R202" s="33">
        <f>IF(ISNUMBER(K202)=FALSE,J202,0)</f>
        <v>0</v>
      </c>
    </row>
    <row r="203">
      <c r="A203" s="9"/>
      <c r="B203" s="56" t="s">
        <v>130</v>
      </c>
      <c r="C203" s="1"/>
      <c r="D203" s="1"/>
      <c r="E203" s="57" t="s">
        <v>7</v>
      </c>
      <c r="F203" s="1"/>
      <c r="G203" s="1"/>
      <c r="H203" s="48"/>
      <c r="I203" s="1"/>
      <c r="J203" s="48"/>
      <c r="K203" s="1"/>
      <c r="L203" s="1"/>
      <c r="M203" s="12"/>
      <c r="N203" s="2"/>
      <c r="O203" s="2"/>
      <c r="P203" s="2"/>
      <c r="Q203" s="2"/>
    </row>
    <row r="204" thickBot="1">
      <c r="A204" s="9"/>
      <c r="B204" s="58" t="s">
        <v>132</v>
      </c>
      <c r="C204" s="29"/>
      <c r="D204" s="29"/>
      <c r="E204" s="59" t="s">
        <v>353</v>
      </c>
      <c r="F204" s="29"/>
      <c r="G204" s="29"/>
      <c r="H204" s="60"/>
      <c r="I204" s="29"/>
      <c r="J204" s="60"/>
      <c r="K204" s="29"/>
      <c r="L204" s="29"/>
      <c r="M204" s="12"/>
      <c r="N204" s="2"/>
      <c r="O204" s="2"/>
      <c r="P204" s="2"/>
      <c r="Q204" s="2"/>
    </row>
    <row r="205" thickTop="1">
      <c r="A205" s="9"/>
      <c r="B205" s="49">
        <v>54</v>
      </c>
      <c r="C205" s="50" t="s">
        <v>354</v>
      </c>
      <c r="D205" s="50" t="s">
        <v>7</v>
      </c>
      <c r="E205" s="50" t="s">
        <v>355</v>
      </c>
      <c r="F205" s="50" t="s">
        <v>7</v>
      </c>
      <c r="G205" s="51" t="s">
        <v>227</v>
      </c>
      <c r="H205" s="61">
        <v>1016</v>
      </c>
      <c r="I205" s="35">
        <f>ROUND(0,2)</f>
        <v>0</v>
      </c>
      <c r="J205" s="62">
        <f>ROUND(I205*H205,2)</f>
        <v>0</v>
      </c>
      <c r="K205" s="63">
        <v>0.20999999999999999</v>
      </c>
      <c r="L205" s="64">
        <f>IF(ISNUMBER(K205),ROUND(J205*(K205+1),2),0)</f>
        <v>0</v>
      </c>
      <c r="M205" s="12"/>
      <c r="N205" s="2"/>
      <c r="O205" s="2"/>
      <c r="P205" s="2"/>
      <c r="Q205" s="41">
        <f>IF(ISNUMBER(K205),IF(H205&gt;0,IF(I205&gt;0,J205,0),0),0)</f>
        <v>0</v>
      </c>
      <c r="R205" s="33">
        <f>IF(ISNUMBER(K205)=FALSE,J205,0)</f>
        <v>0</v>
      </c>
    </row>
    <row r="206">
      <c r="A206" s="9"/>
      <c r="B206" s="56" t="s">
        <v>130</v>
      </c>
      <c r="C206" s="1"/>
      <c r="D206" s="1"/>
      <c r="E206" s="57" t="s">
        <v>356</v>
      </c>
      <c r="F206" s="1"/>
      <c r="G206" s="1"/>
      <c r="H206" s="48"/>
      <c r="I206" s="1"/>
      <c r="J206" s="48"/>
      <c r="K206" s="1"/>
      <c r="L206" s="1"/>
      <c r="M206" s="12"/>
      <c r="N206" s="2"/>
      <c r="O206" s="2"/>
      <c r="P206" s="2"/>
      <c r="Q206" s="2"/>
    </row>
    <row r="207" thickBot="1">
      <c r="A207" s="9"/>
      <c r="B207" s="58" t="s">
        <v>132</v>
      </c>
      <c r="C207" s="29"/>
      <c r="D207" s="29"/>
      <c r="E207" s="59" t="s">
        <v>357</v>
      </c>
      <c r="F207" s="29"/>
      <c r="G207" s="29"/>
      <c r="H207" s="60"/>
      <c r="I207" s="29"/>
      <c r="J207" s="60"/>
      <c r="K207" s="29"/>
      <c r="L207" s="29"/>
      <c r="M207" s="12"/>
      <c r="N207" s="2"/>
      <c r="O207" s="2"/>
      <c r="P207" s="2"/>
      <c r="Q207" s="2"/>
    </row>
    <row r="208" thickTop="1">
      <c r="A208" s="9"/>
      <c r="B208" s="49">
        <v>55</v>
      </c>
      <c r="C208" s="50" t="s">
        <v>354</v>
      </c>
      <c r="D208" s="50" t="s">
        <v>179</v>
      </c>
      <c r="E208" s="50" t="s">
        <v>355</v>
      </c>
      <c r="F208" s="50" t="s">
        <v>7</v>
      </c>
      <c r="G208" s="51" t="s">
        <v>227</v>
      </c>
      <c r="H208" s="61">
        <v>105</v>
      </c>
      <c r="I208" s="35">
        <f>ROUND(0,2)</f>
        <v>0</v>
      </c>
      <c r="J208" s="62">
        <f>ROUND(I208*H208,2)</f>
        <v>0</v>
      </c>
      <c r="K208" s="63">
        <v>0.20999999999999999</v>
      </c>
      <c r="L208" s="64">
        <f>IF(ISNUMBER(K208),ROUND(J208*(K208+1),2),0)</f>
        <v>0</v>
      </c>
      <c r="M208" s="12"/>
      <c r="N208" s="2"/>
      <c r="O208" s="2"/>
      <c r="P208" s="2"/>
      <c r="Q208" s="41">
        <f>IF(ISNUMBER(K208),IF(H208&gt;0,IF(I208&gt;0,J208,0),0),0)</f>
        <v>0</v>
      </c>
      <c r="R208" s="33">
        <f>IF(ISNUMBER(K208)=FALSE,J208,0)</f>
        <v>0</v>
      </c>
    </row>
    <row r="209">
      <c r="A209" s="9"/>
      <c r="B209" s="56" t="s">
        <v>130</v>
      </c>
      <c r="C209" s="1"/>
      <c r="D209" s="1"/>
      <c r="E209" s="57" t="s">
        <v>358</v>
      </c>
      <c r="F209" s="1"/>
      <c r="G209" s="1"/>
      <c r="H209" s="48"/>
      <c r="I209" s="1"/>
      <c r="J209" s="48"/>
      <c r="K209" s="1"/>
      <c r="L209" s="1"/>
      <c r="M209" s="12"/>
      <c r="N209" s="2"/>
      <c r="O209" s="2"/>
      <c r="P209" s="2"/>
      <c r="Q209" s="2"/>
    </row>
    <row r="210" thickBot="1">
      <c r="A210" s="9"/>
      <c r="B210" s="58" t="s">
        <v>132</v>
      </c>
      <c r="C210" s="29"/>
      <c r="D210" s="29"/>
      <c r="E210" s="59" t="s">
        <v>359</v>
      </c>
      <c r="F210" s="29"/>
      <c r="G210" s="29"/>
      <c r="H210" s="60"/>
      <c r="I210" s="29"/>
      <c r="J210" s="60"/>
      <c r="K210" s="29"/>
      <c r="L210" s="29"/>
      <c r="M210" s="12"/>
      <c r="N210" s="2"/>
      <c r="O210" s="2"/>
      <c r="P210" s="2"/>
      <c r="Q210" s="2"/>
    </row>
    <row r="211" thickTop="1">
      <c r="A211" s="9"/>
      <c r="B211" s="49">
        <v>56</v>
      </c>
      <c r="C211" s="50" t="s">
        <v>360</v>
      </c>
      <c r="D211" s="50" t="s">
        <v>7</v>
      </c>
      <c r="E211" s="50" t="s">
        <v>361</v>
      </c>
      <c r="F211" s="50" t="s">
        <v>7</v>
      </c>
      <c r="G211" s="51" t="s">
        <v>227</v>
      </c>
      <c r="H211" s="61">
        <v>14</v>
      </c>
      <c r="I211" s="35">
        <f>ROUND(0,2)</f>
        <v>0</v>
      </c>
      <c r="J211" s="62">
        <f>ROUND(I211*H211,2)</f>
        <v>0</v>
      </c>
      <c r="K211" s="63">
        <v>0.20999999999999999</v>
      </c>
      <c r="L211" s="64">
        <f>IF(ISNUMBER(K211),ROUND(J211*(K211+1),2),0)</f>
        <v>0</v>
      </c>
      <c r="M211" s="12"/>
      <c r="N211" s="2"/>
      <c r="O211" s="2"/>
      <c r="P211" s="2"/>
      <c r="Q211" s="41">
        <f>IF(ISNUMBER(K211),IF(H211&gt;0,IF(I211&gt;0,J211,0),0),0)</f>
        <v>0</v>
      </c>
      <c r="R211" s="33">
        <f>IF(ISNUMBER(K211)=FALSE,J211,0)</f>
        <v>0</v>
      </c>
    </row>
    <row r="212">
      <c r="A212" s="9"/>
      <c r="B212" s="56" t="s">
        <v>130</v>
      </c>
      <c r="C212" s="1"/>
      <c r="D212" s="1"/>
      <c r="E212" s="57" t="s">
        <v>7</v>
      </c>
      <c r="F212" s="1"/>
      <c r="G212" s="1"/>
      <c r="H212" s="48"/>
      <c r="I212" s="1"/>
      <c r="J212" s="48"/>
      <c r="K212" s="1"/>
      <c r="L212" s="1"/>
      <c r="M212" s="12"/>
      <c r="N212" s="2"/>
      <c r="O212" s="2"/>
      <c r="P212" s="2"/>
      <c r="Q212" s="2"/>
    </row>
    <row r="213" thickBot="1">
      <c r="A213" s="9"/>
      <c r="B213" s="58" t="s">
        <v>132</v>
      </c>
      <c r="C213" s="29"/>
      <c r="D213" s="29"/>
      <c r="E213" s="59" t="s">
        <v>335</v>
      </c>
      <c r="F213" s="29"/>
      <c r="G213" s="29"/>
      <c r="H213" s="60"/>
      <c r="I213" s="29"/>
      <c r="J213" s="60"/>
      <c r="K213" s="29"/>
      <c r="L213" s="29"/>
      <c r="M213" s="12"/>
      <c r="N213" s="2"/>
      <c r="O213" s="2"/>
      <c r="P213" s="2"/>
      <c r="Q213" s="2"/>
    </row>
    <row r="214" thickTop="1">
      <c r="A214" s="9"/>
      <c r="B214" s="49">
        <v>57</v>
      </c>
      <c r="C214" s="50" t="s">
        <v>362</v>
      </c>
      <c r="D214" s="50" t="s">
        <v>7</v>
      </c>
      <c r="E214" s="50" t="s">
        <v>363</v>
      </c>
      <c r="F214" s="50" t="s">
        <v>7</v>
      </c>
      <c r="G214" s="51" t="s">
        <v>227</v>
      </c>
      <c r="H214" s="61">
        <v>1121</v>
      </c>
      <c r="I214" s="35">
        <f>ROUND(0,2)</f>
        <v>0</v>
      </c>
      <c r="J214" s="62">
        <f>ROUND(I214*H214,2)</f>
        <v>0</v>
      </c>
      <c r="K214" s="63">
        <v>0.20999999999999999</v>
      </c>
      <c r="L214" s="64">
        <f>IF(ISNUMBER(K214),ROUND(J214*(K214+1),2),0)</f>
        <v>0</v>
      </c>
      <c r="M214" s="12"/>
      <c r="N214" s="2"/>
      <c r="O214" s="2"/>
      <c r="P214" s="2"/>
      <c r="Q214" s="41">
        <f>IF(ISNUMBER(K214),IF(H214&gt;0,IF(I214&gt;0,J214,0),0),0)</f>
        <v>0</v>
      </c>
      <c r="R214" s="33">
        <f>IF(ISNUMBER(K214)=FALSE,J214,0)</f>
        <v>0</v>
      </c>
    </row>
    <row r="215">
      <c r="A215" s="9"/>
      <c r="B215" s="56" t="s">
        <v>130</v>
      </c>
      <c r="C215" s="1"/>
      <c r="D215" s="1"/>
      <c r="E215" s="57" t="s">
        <v>7</v>
      </c>
      <c r="F215" s="1"/>
      <c r="G215" s="1"/>
      <c r="H215" s="48"/>
      <c r="I215" s="1"/>
      <c r="J215" s="48"/>
      <c r="K215" s="1"/>
      <c r="L215" s="1"/>
      <c r="M215" s="12"/>
      <c r="N215" s="2"/>
      <c r="O215" s="2"/>
      <c r="P215" s="2"/>
      <c r="Q215" s="2"/>
    </row>
    <row r="216" thickBot="1">
      <c r="A216" s="9"/>
      <c r="B216" s="58" t="s">
        <v>132</v>
      </c>
      <c r="C216" s="29"/>
      <c r="D216" s="29"/>
      <c r="E216" s="59" t="s">
        <v>235</v>
      </c>
      <c r="F216" s="29"/>
      <c r="G216" s="29"/>
      <c r="H216" s="60"/>
      <c r="I216" s="29"/>
      <c r="J216" s="60"/>
      <c r="K216" s="29"/>
      <c r="L216" s="29"/>
      <c r="M216" s="12"/>
      <c r="N216" s="2"/>
      <c r="O216" s="2"/>
      <c r="P216" s="2"/>
      <c r="Q216" s="2"/>
    </row>
    <row r="217" thickTop="1">
      <c r="A217" s="9"/>
      <c r="B217" s="49">
        <v>58</v>
      </c>
      <c r="C217" s="50" t="s">
        <v>364</v>
      </c>
      <c r="D217" s="50" t="s">
        <v>7</v>
      </c>
      <c r="E217" s="50" t="s">
        <v>365</v>
      </c>
      <c r="F217" s="50" t="s">
        <v>7</v>
      </c>
      <c r="G217" s="51" t="s">
        <v>227</v>
      </c>
      <c r="H217" s="61">
        <v>74</v>
      </c>
      <c r="I217" s="35">
        <f>ROUND(0,2)</f>
        <v>0</v>
      </c>
      <c r="J217" s="62">
        <f>ROUND(I217*H217,2)</f>
        <v>0</v>
      </c>
      <c r="K217" s="63">
        <v>0.20999999999999999</v>
      </c>
      <c r="L217" s="64">
        <f>IF(ISNUMBER(K217),ROUND(J217*(K217+1),2),0)</f>
        <v>0</v>
      </c>
      <c r="M217" s="12"/>
      <c r="N217" s="2"/>
      <c r="O217" s="2"/>
      <c r="P217" s="2"/>
      <c r="Q217" s="41">
        <f>IF(ISNUMBER(K217),IF(H217&gt;0,IF(I217&gt;0,J217,0),0),0)</f>
        <v>0</v>
      </c>
      <c r="R217" s="33">
        <f>IF(ISNUMBER(K217)=FALSE,J217,0)</f>
        <v>0</v>
      </c>
    </row>
    <row r="218">
      <c r="A218" s="9"/>
      <c r="B218" s="56" t="s">
        <v>130</v>
      </c>
      <c r="C218" s="1"/>
      <c r="D218" s="1"/>
      <c r="E218" s="57" t="s">
        <v>366</v>
      </c>
      <c r="F218" s="1"/>
      <c r="G218" s="1"/>
      <c r="H218" s="48"/>
      <c r="I218" s="1"/>
      <c r="J218" s="48"/>
      <c r="K218" s="1"/>
      <c r="L218" s="1"/>
      <c r="M218" s="12"/>
      <c r="N218" s="2"/>
      <c r="O218" s="2"/>
      <c r="P218" s="2"/>
      <c r="Q218" s="2"/>
    </row>
    <row r="219" thickBot="1">
      <c r="A219" s="9"/>
      <c r="B219" s="58" t="s">
        <v>132</v>
      </c>
      <c r="C219" s="29"/>
      <c r="D219" s="29"/>
      <c r="E219" s="59" t="s">
        <v>367</v>
      </c>
      <c r="F219" s="29"/>
      <c r="G219" s="29"/>
      <c r="H219" s="60"/>
      <c r="I219" s="29"/>
      <c r="J219" s="60"/>
      <c r="K219" s="29"/>
      <c r="L219" s="29"/>
      <c r="M219" s="12"/>
      <c r="N219" s="2"/>
      <c r="O219" s="2"/>
      <c r="P219" s="2"/>
      <c r="Q219" s="2"/>
    </row>
    <row r="220" thickTop="1">
      <c r="A220" s="9"/>
      <c r="B220" s="49">
        <v>59</v>
      </c>
      <c r="C220" s="50" t="s">
        <v>368</v>
      </c>
      <c r="D220" s="50" t="s">
        <v>7</v>
      </c>
      <c r="E220" s="50" t="s">
        <v>369</v>
      </c>
      <c r="F220" s="50" t="s">
        <v>7</v>
      </c>
      <c r="G220" s="51" t="s">
        <v>200</v>
      </c>
      <c r="H220" s="61">
        <v>64</v>
      </c>
      <c r="I220" s="35">
        <f>ROUND(0,2)</f>
        <v>0</v>
      </c>
      <c r="J220" s="62">
        <f>ROUND(I220*H220,2)</f>
        <v>0</v>
      </c>
      <c r="K220" s="63">
        <v>0.20999999999999999</v>
      </c>
      <c r="L220" s="64">
        <f>IF(ISNUMBER(K220),ROUND(J220*(K220+1),2),0)</f>
        <v>0</v>
      </c>
      <c r="M220" s="12"/>
      <c r="N220" s="2"/>
      <c r="O220" s="2"/>
      <c r="P220" s="2"/>
      <c r="Q220" s="41">
        <f>IF(ISNUMBER(K220),IF(H220&gt;0,IF(I220&gt;0,J220,0),0),0)</f>
        <v>0</v>
      </c>
      <c r="R220" s="33">
        <f>IF(ISNUMBER(K220)=FALSE,J220,0)</f>
        <v>0</v>
      </c>
    </row>
    <row r="221">
      <c r="A221" s="9"/>
      <c r="B221" s="56" t="s">
        <v>130</v>
      </c>
      <c r="C221" s="1"/>
      <c r="D221" s="1"/>
      <c r="E221" s="57" t="s">
        <v>370</v>
      </c>
      <c r="F221" s="1"/>
      <c r="G221" s="1"/>
      <c r="H221" s="48"/>
      <c r="I221" s="1"/>
      <c r="J221" s="48"/>
      <c r="K221" s="1"/>
      <c r="L221" s="1"/>
      <c r="M221" s="12"/>
      <c r="N221" s="2"/>
      <c r="O221" s="2"/>
      <c r="P221" s="2"/>
      <c r="Q221" s="2"/>
    </row>
    <row r="222" thickBot="1">
      <c r="A222" s="9"/>
      <c r="B222" s="58" t="s">
        <v>132</v>
      </c>
      <c r="C222" s="29"/>
      <c r="D222" s="29"/>
      <c r="E222" s="59" t="s">
        <v>371</v>
      </c>
      <c r="F222" s="29"/>
      <c r="G222" s="29"/>
      <c r="H222" s="60"/>
      <c r="I222" s="29"/>
      <c r="J222" s="60"/>
      <c r="K222" s="29"/>
      <c r="L222" s="29"/>
      <c r="M222" s="12"/>
      <c r="N222" s="2"/>
      <c r="O222" s="2"/>
      <c r="P222" s="2"/>
      <c r="Q222" s="2"/>
    </row>
    <row r="223" thickTop="1" thickBot="1" ht="25" customHeight="1">
      <c r="A223" s="9"/>
      <c r="B223" s="1"/>
      <c r="C223" s="65">
        <v>9</v>
      </c>
      <c r="D223" s="1"/>
      <c r="E223" s="66" t="s">
        <v>169</v>
      </c>
      <c r="F223" s="1"/>
      <c r="G223" s="67" t="s">
        <v>152</v>
      </c>
      <c r="H223" s="68">
        <f>J199+J202+J205+J208+J211+J214+J217+J220</f>
        <v>0</v>
      </c>
      <c r="I223" s="67" t="s">
        <v>153</v>
      </c>
      <c r="J223" s="69">
        <f>(L223-H223)</f>
        <v>0</v>
      </c>
      <c r="K223" s="67" t="s">
        <v>154</v>
      </c>
      <c r="L223" s="70">
        <f>L199+L202+L205+L208+L211+L214+L217+L220</f>
        <v>0</v>
      </c>
      <c r="M223" s="12"/>
      <c r="N223" s="2"/>
      <c r="O223" s="2"/>
      <c r="P223" s="2"/>
      <c r="Q223" s="41">
        <f>0+Q199+Q202+Q205+Q208+Q211+Q214+Q217+Q220</f>
        <v>0</v>
      </c>
      <c r="R223" s="33">
        <f>0+R199+R202+R205+R208+R211+R214+R217+R220</f>
        <v>0</v>
      </c>
      <c r="S223" s="71">
        <f>Q223*(1+J223)+R223</f>
        <v>0</v>
      </c>
    </row>
    <row r="224" thickTop="1" thickBot="1" ht="25" customHeight="1">
      <c r="A224" s="9"/>
      <c r="B224" s="72"/>
      <c r="C224" s="72"/>
      <c r="D224" s="72"/>
      <c r="E224" s="73"/>
      <c r="F224" s="72"/>
      <c r="G224" s="74" t="s">
        <v>155</v>
      </c>
      <c r="H224" s="75">
        <f>J199+J202+J205+J208+J211+J214+J217+J220</f>
        <v>0</v>
      </c>
      <c r="I224" s="74" t="s">
        <v>156</v>
      </c>
      <c r="J224" s="76">
        <f>0+J223</f>
        <v>0</v>
      </c>
      <c r="K224" s="74" t="s">
        <v>157</v>
      </c>
      <c r="L224" s="77">
        <f>L199+L202+L205+L208+L211+L214+L217+L220</f>
        <v>0</v>
      </c>
      <c r="M224" s="12"/>
      <c r="N224" s="2"/>
      <c r="O224" s="2"/>
      <c r="P224" s="2"/>
      <c r="Q224" s="2"/>
    </row>
    <row r="225">
      <c r="A225" s="13"/>
      <c r="B225" s="4"/>
      <c r="C225" s="4"/>
      <c r="D225" s="4"/>
      <c r="E225" s="4"/>
      <c r="F225" s="4"/>
      <c r="G225" s="4"/>
      <c r="H225" s="78"/>
      <c r="I225" s="4"/>
      <c r="J225" s="78"/>
      <c r="K225" s="4"/>
      <c r="L225" s="4"/>
      <c r="M225" s="14"/>
      <c r="N225" s="2"/>
      <c r="O225" s="2"/>
      <c r="P225" s="2"/>
      <c r="Q225" s="2"/>
    </row>
    <row r="2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2"/>
      <c r="O226" s="2"/>
      <c r="P226" s="2"/>
      <c r="Q226" s="2"/>
    </row>
  </sheetData>
  <mergeCells count="1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5:D35"/>
    <mergeCell ref="B36:D36"/>
    <mergeCell ref="B38:D38"/>
    <mergeCell ref="B39:D39"/>
    <mergeCell ref="B21:D21"/>
    <mergeCell ref="B22:D22"/>
    <mergeCell ref="B23:D23"/>
    <mergeCell ref="B24:D24"/>
    <mergeCell ref="B25:D25"/>
    <mergeCell ref="B41:D41"/>
    <mergeCell ref="B42:D42"/>
    <mergeCell ref="B44:D44"/>
    <mergeCell ref="B45:D45"/>
    <mergeCell ref="B47:D47"/>
    <mergeCell ref="B48:D48"/>
    <mergeCell ref="B50:D50"/>
    <mergeCell ref="B51:D51"/>
    <mergeCell ref="B53:D53"/>
    <mergeCell ref="B54:D54"/>
    <mergeCell ref="B59:D59"/>
    <mergeCell ref="B60:D60"/>
    <mergeCell ref="B62:D62"/>
    <mergeCell ref="B63:D63"/>
    <mergeCell ref="B65:D65"/>
    <mergeCell ref="B66:D66"/>
    <mergeCell ref="B68:D68"/>
    <mergeCell ref="B69:D69"/>
    <mergeCell ref="B71:D71"/>
    <mergeCell ref="B72:D72"/>
    <mergeCell ref="B57:L57"/>
    <mergeCell ref="B74:D74"/>
    <mergeCell ref="B75:D75"/>
    <mergeCell ref="B77:D77"/>
    <mergeCell ref="B78:D78"/>
    <mergeCell ref="B80:D80"/>
    <mergeCell ref="B81:D81"/>
    <mergeCell ref="B83:D83"/>
    <mergeCell ref="B84:D84"/>
    <mergeCell ref="B86:D86"/>
    <mergeCell ref="B87:D87"/>
    <mergeCell ref="B89:D89"/>
    <mergeCell ref="B90:D90"/>
    <mergeCell ref="B92:D92"/>
    <mergeCell ref="B93:D93"/>
    <mergeCell ref="B95:D95"/>
    <mergeCell ref="B96:D96"/>
    <mergeCell ref="B98:D98"/>
    <mergeCell ref="B99:D99"/>
    <mergeCell ref="B101:D101"/>
    <mergeCell ref="B102:D102"/>
    <mergeCell ref="B104:D104"/>
    <mergeCell ref="B105:D105"/>
    <mergeCell ref="B107:D107"/>
    <mergeCell ref="B108:D108"/>
    <mergeCell ref="B110:D110"/>
    <mergeCell ref="B111:D111"/>
    <mergeCell ref="B113:D113"/>
    <mergeCell ref="B114:D114"/>
    <mergeCell ref="B116:D116"/>
    <mergeCell ref="B117:D117"/>
    <mergeCell ref="B119:D119"/>
    <mergeCell ref="B120:D120"/>
    <mergeCell ref="B122:D122"/>
    <mergeCell ref="B123:D123"/>
    <mergeCell ref="B125:D125"/>
    <mergeCell ref="B126:D126"/>
    <mergeCell ref="B128:D128"/>
    <mergeCell ref="B129:D129"/>
    <mergeCell ref="B131:D131"/>
    <mergeCell ref="B132:D132"/>
    <mergeCell ref="B134:D134"/>
    <mergeCell ref="B135:D135"/>
    <mergeCell ref="B137:D137"/>
    <mergeCell ref="B138:D138"/>
    <mergeCell ref="B141:L141"/>
    <mergeCell ref="B143:D143"/>
    <mergeCell ref="B144:D144"/>
    <mergeCell ref="B146:D146"/>
    <mergeCell ref="B147:D147"/>
    <mergeCell ref="B149:D149"/>
    <mergeCell ref="B150:D150"/>
    <mergeCell ref="B153:L153"/>
    <mergeCell ref="B155:D155"/>
    <mergeCell ref="B156:D156"/>
    <mergeCell ref="B158:D158"/>
    <mergeCell ref="B159:D159"/>
    <mergeCell ref="B161:D161"/>
    <mergeCell ref="B162:D162"/>
    <mergeCell ref="B164:D164"/>
    <mergeCell ref="B165:D165"/>
    <mergeCell ref="B167:D167"/>
    <mergeCell ref="B168:D168"/>
    <mergeCell ref="B170:D170"/>
    <mergeCell ref="B171:D171"/>
    <mergeCell ref="B173:D173"/>
    <mergeCell ref="B174:D174"/>
    <mergeCell ref="B176:D176"/>
    <mergeCell ref="B177:D177"/>
    <mergeCell ref="B179:D179"/>
    <mergeCell ref="B180:D180"/>
    <mergeCell ref="B182:D182"/>
    <mergeCell ref="B183:D183"/>
    <mergeCell ref="B186:L186"/>
    <mergeCell ref="B188:D188"/>
    <mergeCell ref="B189:D189"/>
    <mergeCell ref="B191:D191"/>
    <mergeCell ref="B192:D192"/>
    <mergeCell ref="B194:D194"/>
    <mergeCell ref="B195:D195"/>
    <mergeCell ref="B200:D200"/>
    <mergeCell ref="B201:D201"/>
    <mergeCell ref="B203:D203"/>
    <mergeCell ref="B204:D204"/>
    <mergeCell ref="B206:D206"/>
    <mergeCell ref="B207:D207"/>
    <mergeCell ref="B209:D209"/>
    <mergeCell ref="B210:D210"/>
    <mergeCell ref="B212:D212"/>
    <mergeCell ref="B213:D213"/>
    <mergeCell ref="B215:D215"/>
    <mergeCell ref="B216:D216"/>
    <mergeCell ref="B218:D218"/>
    <mergeCell ref="B219:D219"/>
    <mergeCell ref="B221:D221"/>
    <mergeCell ref="B222:D222"/>
    <mergeCell ref="B198:L198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H56+H140+H152+H179+H188+H203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372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L56+L140+L152+L179+L188+L203</f>
        <v>0</v>
      </c>
      <c r="K11" s="1"/>
      <c r="L11" s="1"/>
      <c r="M11" s="12"/>
      <c r="N11" s="2"/>
      <c r="O11" s="2"/>
      <c r="P11" s="2"/>
      <c r="Q11" s="41">
        <f>IF(SUM(K20:K25)&gt;0,ROUND(SUM(S20:S25)/SUM(K20:K25)-1,8),0)</f>
        <v>0</v>
      </c>
      <c r="R11" s="33">
        <f>AVERAGE(J55,J139,J151,J178,J187,J202)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H56</f>
        <v>0</v>
      </c>
      <c r="L20" s="46">
        <f>L56</f>
        <v>0</v>
      </c>
      <c r="M20" s="12"/>
      <c r="N20" s="2"/>
      <c r="O20" s="2"/>
      <c r="P20" s="2"/>
      <c r="Q20" s="2"/>
      <c r="S20" s="33">
        <f>S55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H140</f>
        <v>0</v>
      </c>
      <c r="L21" s="46">
        <f>L140</f>
        <v>0</v>
      </c>
      <c r="M21" s="12"/>
      <c r="N21" s="2"/>
      <c r="O21" s="2"/>
      <c r="P21" s="2"/>
      <c r="Q21" s="2"/>
      <c r="S21" s="33">
        <f>S139</f>
        <v>0</v>
      </c>
    </row>
    <row r="22">
      <c r="A22" s="9"/>
      <c r="B22" s="44">
        <v>2</v>
      </c>
      <c r="C22" s="1"/>
      <c r="D22" s="1"/>
      <c r="E22" s="45" t="s">
        <v>166</v>
      </c>
      <c r="F22" s="1"/>
      <c r="G22" s="1"/>
      <c r="H22" s="1"/>
      <c r="I22" s="1"/>
      <c r="J22" s="1"/>
      <c r="K22" s="46">
        <f>H152</f>
        <v>0</v>
      </c>
      <c r="L22" s="46">
        <f>L152</f>
        <v>0</v>
      </c>
      <c r="M22" s="12"/>
      <c r="N22" s="2"/>
      <c r="O22" s="2"/>
      <c r="P22" s="2"/>
      <c r="Q22" s="2"/>
      <c r="S22" s="33">
        <f>S151</f>
        <v>0</v>
      </c>
    </row>
    <row r="23">
      <c r="A23" s="9"/>
      <c r="B23" s="44">
        <v>5</v>
      </c>
      <c r="C23" s="1"/>
      <c r="D23" s="1"/>
      <c r="E23" s="45" t="s">
        <v>167</v>
      </c>
      <c r="F23" s="1"/>
      <c r="G23" s="1"/>
      <c r="H23" s="1"/>
      <c r="I23" s="1"/>
      <c r="J23" s="1"/>
      <c r="K23" s="46">
        <f>H179</f>
        <v>0</v>
      </c>
      <c r="L23" s="46">
        <f>L179</f>
        <v>0</v>
      </c>
      <c r="M23" s="12"/>
      <c r="N23" s="2"/>
      <c r="O23" s="2"/>
      <c r="P23" s="2"/>
      <c r="Q23" s="2"/>
      <c r="S23" s="33">
        <f>S178</f>
        <v>0</v>
      </c>
    </row>
    <row r="24">
      <c r="A24" s="9"/>
      <c r="B24" s="44">
        <v>8</v>
      </c>
      <c r="C24" s="1"/>
      <c r="D24" s="1"/>
      <c r="E24" s="45" t="s">
        <v>168</v>
      </c>
      <c r="F24" s="1"/>
      <c r="G24" s="1"/>
      <c r="H24" s="1"/>
      <c r="I24" s="1"/>
      <c r="J24" s="1"/>
      <c r="K24" s="46">
        <f>H188</f>
        <v>0</v>
      </c>
      <c r="L24" s="46">
        <f>L188</f>
        <v>0</v>
      </c>
      <c r="M24" s="12"/>
      <c r="N24" s="2"/>
      <c r="O24" s="2"/>
      <c r="P24" s="2"/>
      <c r="Q24" s="2"/>
      <c r="S24" s="33">
        <f>S187</f>
        <v>0</v>
      </c>
    </row>
    <row r="25">
      <c r="A25" s="9"/>
      <c r="B25" s="44">
        <v>9</v>
      </c>
      <c r="C25" s="1"/>
      <c r="D25" s="1"/>
      <c r="E25" s="45" t="s">
        <v>169</v>
      </c>
      <c r="F25" s="1"/>
      <c r="G25" s="1"/>
      <c r="H25" s="1"/>
      <c r="I25" s="1"/>
      <c r="J25" s="1"/>
      <c r="K25" s="46">
        <f>H203</f>
        <v>0</v>
      </c>
      <c r="L25" s="46">
        <f>L203</f>
        <v>0</v>
      </c>
      <c r="M25" s="79"/>
      <c r="N25" s="2"/>
      <c r="O25" s="2"/>
      <c r="P25" s="2"/>
      <c r="Q25" s="2"/>
      <c r="S25" s="33">
        <f>S202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0"/>
      <c r="N26" s="2"/>
      <c r="O26" s="2"/>
      <c r="P26" s="2"/>
      <c r="Q26" s="2"/>
    </row>
    <row r="27" ht="14" customHeight="1">
      <c r="A27" s="4"/>
      <c r="B27" s="36" t="s">
        <v>118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81"/>
      <c r="N28" s="2"/>
      <c r="O28" s="2"/>
      <c r="P28" s="2"/>
      <c r="Q28" s="2"/>
    </row>
    <row r="29" ht="18" customHeight="1">
      <c r="A29" s="9"/>
      <c r="B29" s="42" t="s">
        <v>119</v>
      </c>
      <c r="C29" s="42" t="s">
        <v>115</v>
      </c>
      <c r="D29" s="42" t="s">
        <v>120</v>
      </c>
      <c r="E29" s="42" t="s">
        <v>116</v>
      </c>
      <c r="F29" s="42" t="s">
        <v>121</v>
      </c>
      <c r="G29" s="43" t="s">
        <v>122</v>
      </c>
      <c r="H29" s="22" t="s">
        <v>123</v>
      </c>
      <c r="I29" s="22" t="s">
        <v>124</v>
      </c>
      <c r="J29" s="22" t="s">
        <v>17</v>
      </c>
      <c r="K29" s="43" t="s">
        <v>125</v>
      </c>
      <c r="L29" s="22" t="s">
        <v>18</v>
      </c>
      <c r="M29" s="79"/>
      <c r="N29" s="2"/>
      <c r="O29" s="2"/>
      <c r="P29" s="2"/>
      <c r="Q29" s="2"/>
    </row>
    <row r="30" ht="40" customHeight="1">
      <c r="A30" s="9"/>
      <c r="B30" s="47" t="s">
        <v>126</v>
      </c>
      <c r="C30" s="1"/>
      <c r="D30" s="1"/>
      <c r="E30" s="1"/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>
      <c r="A31" s="9"/>
      <c r="B31" s="49">
        <v>1</v>
      </c>
      <c r="C31" s="50" t="s">
        <v>170</v>
      </c>
      <c r="D31" s="50" t="s">
        <v>7</v>
      </c>
      <c r="E31" s="50" t="s">
        <v>171</v>
      </c>
      <c r="F31" s="50" t="s">
        <v>7</v>
      </c>
      <c r="G31" s="51" t="s">
        <v>172</v>
      </c>
      <c r="H31" s="52">
        <v>587.25</v>
      </c>
      <c r="I31" s="24">
        <f>ROUND(0,2)</f>
        <v>0</v>
      </c>
      <c r="J31" s="53">
        <f>ROUND(I31*H31,2)</f>
        <v>0</v>
      </c>
      <c r="K31" s="54">
        <v>0.20999999999999999</v>
      </c>
      <c r="L31" s="55">
        <f>IF(ISNUMBER(K31),ROUND(J31*(K31+1),2),0)</f>
        <v>0</v>
      </c>
      <c r="M31" s="12"/>
      <c r="N31" s="2"/>
      <c r="O31" s="2"/>
      <c r="P31" s="2"/>
      <c r="Q31" s="41">
        <f>IF(ISNUMBER(K31),IF(H31&gt;0,IF(I31&gt;0,J31,0),0),0)</f>
        <v>0</v>
      </c>
      <c r="R31" s="33">
        <f>IF(ISNUMBER(K31)=FALSE,J31,0)</f>
        <v>0</v>
      </c>
    </row>
    <row r="32">
      <c r="A32" s="9"/>
      <c r="B32" s="56" t="s">
        <v>130</v>
      </c>
      <c r="C32" s="1"/>
      <c r="D32" s="1"/>
      <c r="E32" s="57" t="s">
        <v>173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 thickBot="1">
      <c r="A33" s="9"/>
      <c r="B33" s="58" t="s">
        <v>132</v>
      </c>
      <c r="C33" s="29"/>
      <c r="D33" s="29"/>
      <c r="E33" s="59" t="s">
        <v>373</v>
      </c>
      <c r="F33" s="29"/>
      <c r="G33" s="29"/>
      <c r="H33" s="60"/>
      <c r="I33" s="29"/>
      <c r="J33" s="60"/>
      <c r="K33" s="29"/>
      <c r="L33" s="29"/>
      <c r="M33" s="12"/>
      <c r="N33" s="2"/>
      <c r="O33" s="2"/>
      <c r="P33" s="2"/>
      <c r="Q33" s="2"/>
    </row>
    <row r="34" thickTop="1">
      <c r="A34" s="9"/>
      <c r="B34" s="49">
        <v>2</v>
      </c>
      <c r="C34" s="50" t="s">
        <v>170</v>
      </c>
      <c r="D34" s="50" t="s">
        <v>175</v>
      </c>
      <c r="E34" s="50" t="s">
        <v>171</v>
      </c>
      <c r="F34" s="50" t="s">
        <v>7</v>
      </c>
      <c r="G34" s="51" t="s">
        <v>172</v>
      </c>
      <c r="H34" s="61">
        <v>1560.5999999999999</v>
      </c>
      <c r="I34" s="35">
        <f>ROUND(0,2)</f>
        <v>0</v>
      </c>
      <c r="J34" s="62">
        <f>ROUND(I34*H34,2)</f>
        <v>0</v>
      </c>
      <c r="K34" s="63">
        <v>0.20999999999999999</v>
      </c>
      <c r="L34" s="64">
        <f>IF(ISNUMBER(K34),ROUND(J34*(K34+1),2),0)</f>
        <v>0</v>
      </c>
      <c r="M34" s="12"/>
      <c r="N34" s="2"/>
      <c r="O34" s="2"/>
      <c r="P34" s="2"/>
      <c r="Q34" s="41">
        <f>IF(ISNUMBER(K34),IF(H34&gt;0,IF(I34&gt;0,J34,0),0),0)</f>
        <v>0</v>
      </c>
      <c r="R34" s="33">
        <f>IF(ISNUMBER(K34)=FALSE,J34,0)</f>
        <v>0</v>
      </c>
    </row>
    <row r="35">
      <c r="A35" s="9"/>
      <c r="B35" s="56" t="s">
        <v>130</v>
      </c>
      <c r="C35" s="1"/>
      <c r="D35" s="1"/>
      <c r="E35" s="57" t="s">
        <v>176</v>
      </c>
      <c r="F35" s="1"/>
      <c r="G35" s="1"/>
      <c r="H35" s="48"/>
      <c r="I35" s="1"/>
      <c r="J35" s="48"/>
      <c r="K35" s="1"/>
      <c r="L35" s="1"/>
      <c r="M35" s="12"/>
      <c r="N35" s="2"/>
      <c r="O35" s="2"/>
      <c r="P35" s="2"/>
      <c r="Q35" s="2"/>
    </row>
    <row r="36" thickBot="1">
      <c r="A36" s="9"/>
      <c r="B36" s="58" t="s">
        <v>132</v>
      </c>
      <c r="C36" s="29"/>
      <c r="D36" s="29"/>
      <c r="E36" s="59" t="s">
        <v>374</v>
      </c>
      <c r="F36" s="29"/>
      <c r="G36" s="29"/>
      <c r="H36" s="60"/>
      <c r="I36" s="29"/>
      <c r="J36" s="60"/>
      <c r="K36" s="29"/>
      <c r="L36" s="29"/>
      <c r="M36" s="12"/>
      <c r="N36" s="2"/>
      <c r="O36" s="2"/>
      <c r="P36" s="2"/>
      <c r="Q36" s="2"/>
    </row>
    <row r="37" thickTop="1">
      <c r="A37" s="9"/>
      <c r="B37" s="49">
        <v>3</v>
      </c>
      <c r="C37" s="50" t="s">
        <v>178</v>
      </c>
      <c r="D37" s="50" t="s">
        <v>179</v>
      </c>
      <c r="E37" s="50" t="s">
        <v>171</v>
      </c>
      <c r="F37" s="50" t="s">
        <v>7</v>
      </c>
      <c r="G37" s="51" t="s">
        <v>180</v>
      </c>
      <c r="H37" s="61">
        <v>1937.848</v>
      </c>
      <c r="I37" s="35">
        <f>ROUND(0,2)</f>
        <v>0</v>
      </c>
      <c r="J37" s="62">
        <f>ROUND(I37*H37,2)</f>
        <v>0</v>
      </c>
      <c r="K37" s="63">
        <v>0.20999999999999999</v>
      </c>
      <c r="L37" s="64">
        <f>IF(ISNUMBER(K37),ROUND(J37*(K37+1),2),0)</f>
        <v>0</v>
      </c>
      <c r="M37" s="12"/>
      <c r="N37" s="2"/>
      <c r="O37" s="2"/>
      <c r="P37" s="2"/>
      <c r="Q37" s="41">
        <f>IF(ISNUMBER(K37),IF(H37&gt;0,IF(I37&gt;0,J37,0),0),0)</f>
        <v>0</v>
      </c>
      <c r="R37" s="33">
        <f>IF(ISNUMBER(K37)=FALSE,J37,0)</f>
        <v>0</v>
      </c>
    </row>
    <row r="38">
      <c r="A38" s="9"/>
      <c r="B38" s="56" t="s">
        <v>130</v>
      </c>
      <c r="C38" s="1"/>
      <c r="D38" s="1"/>
      <c r="E38" s="57" t="s">
        <v>181</v>
      </c>
      <c r="F38" s="1"/>
      <c r="G38" s="1"/>
      <c r="H38" s="48"/>
      <c r="I38" s="1"/>
      <c r="J38" s="48"/>
      <c r="K38" s="1"/>
      <c r="L38" s="1"/>
      <c r="M38" s="12"/>
      <c r="N38" s="2"/>
      <c r="O38" s="2"/>
      <c r="P38" s="2"/>
      <c r="Q38" s="2"/>
    </row>
    <row r="39" thickBot="1">
      <c r="A39" s="9"/>
      <c r="B39" s="58" t="s">
        <v>132</v>
      </c>
      <c r="C39" s="29"/>
      <c r="D39" s="29"/>
      <c r="E39" s="59" t="s">
        <v>375</v>
      </c>
      <c r="F39" s="29"/>
      <c r="G39" s="29"/>
      <c r="H39" s="60"/>
      <c r="I39" s="29"/>
      <c r="J39" s="60"/>
      <c r="K39" s="29"/>
      <c r="L39" s="29"/>
      <c r="M39" s="12"/>
      <c r="N39" s="2"/>
      <c r="O39" s="2"/>
      <c r="P39" s="2"/>
      <c r="Q39" s="2"/>
    </row>
    <row r="40" thickTop="1">
      <c r="A40" s="9"/>
      <c r="B40" s="49">
        <v>4</v>
      </c>
      <c r="C40" s="50" t="s">
        <v>178</v>
      </c>
      <c r="D40" s="50" t="s">
        <v>183</v>
      </c>
      <c r="E40" s="50" t="s">
        <v>171</v>
      </c>
      <c r="F40" s="50" t="s">
        <v>7</v>
      </c>
      <c r="G40" s="51" t="s">
        <v>180</v>
      </c>
      <c r="H40" s="61">
        <v>644.45399999999995</v>
      </c>
      <c r="I40" s="35">
        <f>ROUND(0,2)</f>
        <v>0</v>
      </c>
      <c r="J40" s="62">
        <f>ROUND(I40*H40,2)</f>
        <v>0</v>
      </c>
      <c r="K40" s="63">
        <v>0.20999999999999999</v>
      </c>
      <c r="L40" s="64">
        <f>IF(ISNUMBER(K40),ROUND(J40*(K40+1),2),0)</f>
        <v>0</v>
      </c>
      <c r="M40" s="12"/>
      <c r="N40" s="2"/>
      <c r="O40" s="2"/>
      <c r="P40" s="2"/>
      <c r="Q40" s="41">
        <f>IF(ISNUMBER(K40),IF(H40&gt;0,IF(I40&gt;0,J40,0),0),0)</f>
        <v>0</v>
      </c>
      <c r="R40" s="33">
        <f>IF(ISNUMBER(K40)=FALSE,J40,0)</f>
        <v>0</v>
      </c>
    </row>
    <row r="41">
      <c r="A41" s="9"/>
      <c r="B41" s="56" t="s">
        <v>130</v>
      </c>
      <c r="C41" s="1"/>
      <c r="D41" s="1"/>
      <c r="E41" s="57" t="s">
        <v>184</v>
      </c>
      <c r="F41" s="1"/>
      <c r="G41" s="1"/>
      <c r="H41" s="48"/>
      <c r="I41" s="1"/>
      <c r="J41" s="48"/>
      <c r="K41" s="1"/>
      <c r="L41" s="1"/>
      <c r="M41" s="12"/>
      <c r="N41" s="2"/>
      <c r="O41" s="2"/>
      <c r="P41" s="2"/>
      <c r="Q41" s="2"/>
    </row>
    <row r="42" thickBot="1">
      <c r="A42" s="9"/>
      <c r="B42" s="58" t="s">
        <v>132</v>
      </c>
      <c r="C42" s="29"/>
      <c r="D42" s="29"/>
      <c r="E42" s="59" t="s">
        <v>376</v>
      </c>
      <c r="F42" s="29"/>
      <c r="G42" s="29"/>
      <c r="H42" s="60"/>
      <c r="I42" s="29"/>
      <c r="J42" s="60"/>
      <c r="K42" s="29"/>
      <c r="L42" s="29"/>
      <c r="M42" s="12"/>
      <c r="N42" s="2"/>
      <c r="O42" s="2"/>
      <c r="P42" s="2"/>
      <c r="Q42" s="2"/>
    </row>
    <row r="43" thickTop="1">
      <c r="A43" s="9"/>
      <c r="B43" s="49">
        <v>5</v>
      </c>
      <c r="C43" s="50" t="s">
        <v>186</v>
      </c>
      <c r="D43" s="50" t="s">
        <v>7</v>
      </c>
      <c r="E43" s="50" t="s">
        <v>187</v>
      </c>
      <c r="F43" s="50" t="s">
        <v>7</v>
      </c>
      <c r="G43" s="51" t="s">
        <v>172</v>
      </c>
      <c r="H43" s="61">
        <v>112.15000000000001</v>
      </c>
      <c r="I43" s="35">
        <f>ROUND(0,2)</f>
        <v>0</v>
      </c>
      <c r="J43" s="62">
        <f>ROUND(I43*H43,2)</f>
        <v>0</v>
      </c>
      <c r="K43" s="63">
        <v>0.20999999999999999</v>
      </c>
      <c r="L43" s="64">
        <f>IF(ISNUMBER(K43),ROUND(J43*(K43+1),2),0)</f>
        <v>0</v>
      </c>
      <c r="M43" s="12"/>
      <c r="N43" s="2"/>
      <c r="O43" s="2"/>
      <c r="P43" s="2"/>
      <c r="Q43" s="41">
        <f>IF(ISNUMBER(K43),IF(H43&gt;0,IF(I43&gt;0,J43,0),0),0)</f>
        <v>0</v>
      </c>
      <c r="R43" s="33">
        <f>IF(ISNUMBER(K43)=FALSE,J43,0)</f>
        <v>0</v>
      </c>
    </row>
    <row r="44">
      <c r="A44" s="9"/>
      <c r="B44" s="56" t="s">
        <v>130</v>
      </c>
      <c r="C44" s="1"/>
      <c r="D44" s="1"/>
      <c r="E44" s="57" t="s">
        <v>7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 thickBot="1">
      <c r="A45" s="9"/>
      <c r="B45" s="58" t="s">
        <v>132</v>
      </c>
      <c r="C45" s="29"/>
      <c r="D45" s="29"/>
      <c r="E45" s="59" t="s">
        <v>377</v>
      </c>
      <c r="F45" s="29"/>
      <c r="G45" s="29"/>
      <c r="H45" s="60"/>
      <c r="I45" s="29"/>
      <c r="J45" s="60"/>
      <c r="K45" s="29"/>
      <c r="L45" s="29"/>
      <c r="M45" s="12"/>
      <c r="N45" s="2"/>
      <c r="O45" s="2"/>
      <c r="P45" s="2"/>
      <c r="Q45" s="2"/>
    </row>
    <row r="46" thickTop="1">
      <c r="A46" s="9"/>
      <c r="B46" s="49">
        <v>6</v>
      </c>
      <c r="C46" s="50" t="s">
        <v>186</v>
      </c>
      <c r="D46" s="50" t="s">
        <v>175</v>
      </c>
      <c r="E46" s="50" t="s">
        <v>187</v>
      </c>
      <c r="F46" s="50" t="s">
        <v>7</v>
      </c>
      <c r="G46" s="51" t="s">
        <v>172</v>
      </c>
      <c r="H46" s="61">
        <v>1560.5999999999999</v>
      </c>
      <c r="I46" s="35">
        <f>ROUND(0,2)</f>
        <v>0</v>
      </c>
      <c r="J46" s="62">
        <f>ROUND(I46*H46,2)</f>
        <v>0</v>
      </c>
      <c r="K46" s="63">
        <v>0.20999999999999999</v>
      </c>
      <c r="L46" s="64">
        <f>IF(ISNUMBER(K46),ROUND(J46*(K46+1),2),0)</f>
        <v>0</v>
      </c>
      <c r="M46" s="12"/>
      <c r="N46" s="2"/>
      <c r="O46" s="2"/>
      <c r="P46" s="2"/>
      <c r="Q46" s="41">
        <f>IF(ISNUMBER(K46),IF(H46&gt;0,IF(I46&gt;0,J46,0),0),0)</f>
        <v>0</v>
      </c>
      <c r="R46" s="33">
        <f>IF(ISNUMBER(K46)=FALSE,J46,0)</f>
        <v>0</v>
      </c>
    </row>
    <row r="47">
      <c r="A47" s="9"/>
      <c r="B47" s="56" t="s">
        <v>130</v>
      </c>
      <c r="C47" s="1"/>
      <c r="D47" s="1"/>
      <c r="E47" s="57" t="s">
        <v>176</v>
      </c>
      <c r="F47" s="1"/>
      <c r="G47" s="1"/>
      <c r="H47" s="48"/>
      <c r="I47" s="1"/>
      <c r="J47" s="48"/>
      <c r="K47" s="1"/>
      <c r="L47" s="1"/>
      <c r="M47" s="12"/>
      <c r="N47" s="2"/>
      <c r="O47" s="2"/>
      <c r="P47" s="2"/>
      <c r="Q47" s="2"/>
    </row>
    <row r="48" thickBot="1">
      <c r="A48" s="9"/>
      <c r="B48" s="58" t="s">
        <v>132</v>
      </c>
      <c r="C48" s="29"/>
      <c r="D48" s="29"/>
      <c r="E48" s="59" t="s">
        <v>378</v>
      </c>
      <c r="F48" s="29"/>
      <c r="G48" s="29"/>
      <c r="H48" s="60"/>
      <c r="I48" s="29"/>
      <c r="J48" s="60"/>
      <c r="K48" s="29"/>
      <c r="L48" s="29"/>
      <c r="M48" s="12"/>
      <c r="N48" s="2"/>
      <c r="O48" s="2"/>
      <c r="P48" s="2"/>
      <c r="Q48" s="2"/>
    </row>
    <row r="49" thickTop="1">
      <c r="A49" s="9"/>
      <c r="B49" s="49">
        <v>7</v>
      </c>
      <c r="C49" s="50" t="s">
        <v>190</v>
      </c>
      <c r="D49" s="50" t="s">
        <v>7</v>
      </c>
      <c r="E49" s="50" t="s">
        <v>191</v>
      </c>
      <c r="F49" s="50" t="s">
        <v>7</v>
      </c>
      <c r="G49" s="51" t="s">
        <v>172</v>
      </c>
      <c r="H49" s="61">
        <v>32.5</v>
      </c>
      <c r="I49" s="35">
        <f>ROUND(0,2)</f>
        <v>0</v>
      </c>
      <c r="J49" s="62">
        <f>ROUND(I49*H49,2)</f>
        <v>0</v>
      </c>
      <c r="K49" s="63">
        <v>0.20999999999999999</v>
      </c>
      <c r="L49" s="64">
        <f>IF(ISNUMBER(K49),ROUND(J49*(K49+1),2),0)</f>
        <v>0</v>
      </c>
      <c r="M49" s="12"/>
      <c r="N49" s="2"/>
      <c r="O49" s="2"/>
      <c r="P49" s="2"/>
      <c r="Q49" s="41">
        <f>IF(ISNUMBER(K49),IF(H49&gt;0,IF(I49&gt;0,J49,0),0),0)</f>
        <v>0</v>
      </c>
      <c r="R49" s="33">
        <f>IF(ISNUMBER(K49)=FALSE,J49,0)</f>
        <v>0</v>
      </c>
    </row>
    <row r="50">
      <c r="A50" s="9"/>
      <c r="B50" s="56" t="s">
        <v>130</v>
      </c>
      <c r="C50" s="1"/>
      <c r="D50" s="1"/>
      <c r="E50" s="57" t="s">
        <v>192</v>
      </c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 thickBot="1">
      <c r="A51" s="9"/>
      <c r="B51" s="58" t="s">
        <v>132</v>
      </c>
      <c r="C51" s="29"/>
      <c r="D51" s="29"/>
      <c r="E51" s="59" t="s">
        <v>379</v>
      </c>
      <c r="F51" s="29"/>
      <c r="G51" s="29"/>
      <c r="H51" s="60"/>
      <c r="I51" s="29"/>
      <c r="J51" s="60"/>
      <c r="K51" s="29"/>
      <c r="L51" s="29"/>
      <c r="M51" s="12"/>
      <c r="N51" s="2"/>
      <c r="O51" s="2"/>
      <c r="P51" s="2"/>
      <c r="Q51" s="2"/>
    </row>
    <row r="52" thickTop="1">
      <c r="A52" s="9"/>
      <c r="B52" s="49">
        <v>8</v>
      </c>
      <c r="C52" s="50" t="s">
        <v>194</v>
      </c>
      <c r="D52" s="50" t="s">
        <v>7</v>
      </c>
      <c r="E52" s="50" t="s">
        <v>195</v>
      </c>
      <c r="F52" s="50" t="s">
        <v>7</v>
      </c>
      <c r="G52" s="51" t="s">
        <v>180</v>
      </c>
      <c r="H52" s="61">
        <v>1.0900000000000001</v>
      </c>
      <c r="I52" s="35">
        <f>ROUND(0,2)</f>
        <v>0</v>
      </c>
      <c r="J52" s="62">
        <f>ROUND(I52*H52,2)</f>
        <v>0</v>
      </c>
      <c r="K52" s="63">
        <v>0.20999999999999999</v>
      </c>
      <c r="L52" s="64">
        <f>IF(ISNUMBER(K52),ROUND(J52*(K52+1),2),0)</f>
        <v>0</v>
      </c>
      <c r="M52" s="12"/>
      <c r="N52" s="2"/>
      <c r="O52" s="2"/>
      <c r="P52" s="2"/>
      <c r="Q52" s="41">
        <f>IF(ISNUMBER(K52),IF(H52&gt;0,IF(I52&gt;0,J52,0),0),0)</f>
        <v>0</v>
      </c>
      <c r="R52" s="33">
        <f>IF(ISNUMBER(K52)=FALSE,J52,0)</f>
        <v>0</v>
      </c>
    </row>
    <row r="53">
      <c r="A53" s="9"/>
      <c r="B53" s="56" t="s">
        <v>130</v>
      </c>
      <c r="C53" s="1"/>
      <c r="D53" s="1"/>
      <c r="E53" s="57" t="s">
        <v>7</v>
      </c>
      <c r="F53" s="1"/>
      <c r="G53" s="1"/>
      <c r="H53" s="48"/>
      <c r="I53" s="1"/>
      <c r="J53" s="48"/>
      <c r="K53" s="1"/>
      <c r="L53" s="1"/>
      <c r="M53" s="12"/>
      <c r="N53" s="2"/>
      <c r="O53" s="2"/>
      <c r="P53" s="2"/>
      <c r="Q53" s="2"/>
    </row>
    <row r="54" thickBot="1">
      <c r="A54" s="9"/>
      <c r="B54" s="58" t="s">
        <v>132</v>
      </c>
      <c r="C54" s="29"/>
      <c r="D54" s="29"/>
      <c r="E54" s="59" t="s">
        <v>380</v>
      </c>
      <c r="F54" s="29"/>
      <c r="G54" s="29"/>
      <c r="H54" s="60"/>
      <c r="I54" s="29"/>
      <c r="J54" s="60"/>
      <c r="K54" s="29"/>
      <c r="L54" s="29"/>
      <c r="M54" s="12"/>
      <c r="N54" s="2"/>
      <c r="O54" s="2"/>
      <c r="P54" s="2"/>
      <c r="Q54" s="2"/>
    </row>
    <row r="55" thickTop="1" thickBot="1" ht="25" customHeight="1">
      <c r="A55" s="9"/>
      <c r="B55" s="1"/>
      <c r="C55" s="65">
        <v>0</v>
      </c>
      <c r="D55" s="1"/>
      <c r="E55" s="66" t="s">
        <v>117</v>
      </c>
      <c r="F55" s="1"/>
      <c r="G55" s="67" t="s">
        <v>152</v>
      </c>
      <c r="H55" s="68">
        <f>J31+J34+J37+J40+J43+J46+J49+J52</f>
        <v>0</v>
      </c>
      <c r="I55" s="67" t="s">
        <v>153</v>
      </c>
      <c r="J55" s="69">
        <f>(L55-H55)</f>
        <v>0</v>
      </c>
      <c r="K55" s="67" t="s">
        <v>154</v>
      </c>
      <c r="L55" s="70">
        <f>L31+L34+L37+L40+L43+L46+L49+L52</f>
        <v>0</v>
      </c>
      <c r="M55" s="12"/>
      <c r="N55" s="2"/>
      <c r="O55" s="2"/>
      <c r="P55" s="2"/>
      <c r="Q55" s="41">
        <f>0+Q31+Q34+Q37+Q40+Q43+Q46+Q49+Q52</f>
        <v>0</v>
      </c>
      <c r="R55" s="33">
        <f>0+R31+R34+R37+R40+R43+R46+R49+R52</f>
        <v>0</v>
      </c>
      <c r="S55" s="71">
        <f>Q55*(1+J55)+R55</f>
        <v>0</v>
      </c>
    </row>
    <row r="56" thickTop="1" thickBot="1" ht="25" customHeight="1">
      <c r="A56" s="9"/>
      <c r="B56" s="72"/>
      <c r="C56" s="72"/>
      <c r="D56" s="72"/>
      <c r="E56" s="73"/>
      <c r="F56" s="72"/>
      <c r="G56" s="74" t="s">
        <v>155</v>
      </c>
      <c r="H56" s="75">
        <f>J31+J34+J37+J40+J43+J46+J49+J52</f>
        <v>0</v>
      </c>
      <c r="I56" s="74" t="s">
        <v>156</v>
      </c>
      <c r="J56" s="76">
        <f>0+J55</f>
        <v>0</v>
      </c>
      <c r="K56" s="74" t="s">
        <v>157</v>
      </c>
      <c r="L56" s="77">
        <f>L31+L34+L37+L40+L43+L46+L49+L52</f>
        <v>0</v>
      </c>
      <c r="M56" s="12"/>
      <c r="N56" s="2"/>
      <c r="O56" s="2"/>
      <c r="P56" s="2"/>
      <c r="Q56" s="2"/>
    </row>
    <row r="57" ht="40" customHeight="1">
      <c r="A57" s="9"/>
      <c r="B57" s="82" t="s">
        <v>197</v>
      </c>
      <c r="C57" s="1"/>
      <c r="D57" s="1"/>
      <c r="E57" s="1"/>
      <c r="F57" s="1"/>
      <c r="G57" s="1"/>
      <c r="H57" s="48"/>
      <c r="I57" s="1"/>
      <c r="J57" s="48"/>
      <c r="K57" s="1"/>
      <c r="L57" s="1"/>
      <c r="M57" s="12"/>
      <c r="N57" s="2"/>
      <c r="O57" s="2"/>
      <c r="P57" s="2"/>
      <c r="Q57" s="2"/>
    </row>
    <row r="58">
      <c r="A58" s="9"/>
      <c r="B58" s="49">
        <v>9</v>
      </c>
      <c r="C58" s="50" t="s">
        <v>198</v>
      </c>
      <c r="D58" s="50" t="s">
        <v>7</v>
      </c>
      <c r="E58" s="50" t="s">
        <v>199</v>
      </c>
      <c r="F58" s="50" t="s">
        <v>7</v>
      </c>
      <c r="G58" s="51" t="s">
        <v>200</v>
      </c>
      <c r="H58" s="52">
        <v>145</v>
      </c>
      <c r="I58" s="24">
        <f>ROUND(0,2)</f>
        <v>0</v>
      </c>
      <c r="J58" s="53">
        <f>ROUND(I58*H58,2)</f>
        <v>0</v>
      </c>
      <c r="K58" s="54">
        <v>0.20999999999999999</v>
      </c>
      <c r="L58" s="55">
        <f>IF(ISNUMBER(K58),ROUND(J58*(K58+1),2),0)</f>
        <v>0</v>
      </c>
      <c r="M58" s="12"/>
      <c r="N58" s="2"/>
      <c r="O58" s="2"/>
      <c r="P58" s="2"/>
      <c r="Q58" s="41">
        <f>IF(ISNUMBER(K58),IF(H58&gt;0,IF(I58&gt;0,J58,0),0),0)</f>
        <v>0</v>
      </c>
      <c r="R58" s="33">
        <f>IF(ISNUMBER(K58)=FALSE,J58,0)</f>
        <v>0</v>
      </c>
    </row>
    <row r="59">
      <c r="A59" s="9"/>
      <c r="B59" s="56" t="s">
        <v>130</v>
      </c>
      <c r="C59" s="1"/>
      <c r="D59" s="1"/>
      <c r="E59" s="57" t="s">
        <v>201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 thickBot="1">
      <c r="A60" s="9"/>
      <c r="B60" s="58" t="s">
        <v>132</v>
      </c>
      <c r="C60" s="29"/>
      <c r="D60" s="29"/>
      <c r="E60" s="59" t="s">
        <v>381</v>
      </c>
      <c r="F60" s="29"/>
      <c r="G60" s="29"/>
      <c r="H60" s="60"/>
      <c r="I60" s="29"/>
      <c r="J60" s="60"/>
      <c r="K60" s="29"/>
      <c r="L60" s="29"/>
      <c r="M60" s="12"/>
      <c r="N60" s="2"/>
      <c r="O60" s="2"/>
      <c r="P60" s="2"/>
      <c r="Q60" s="2"/>
    </row>
    <row r="61" thickTop="1">
      <c r="A61" s="9"/>
      <c r="B61" s="49">
        <v>10</v>
      </c>
      <c r="C61" s="50" t="s">
        <v>203</v>
      </c>
      <c r="D61" s="50" t="s">
        <v>7</v>
      </c>
      <c r="E61" s="50" t="s">
        <v>204</v>
      </c>
      <c r="F61" s="50" t="s">
        <v>7</v>
      </c>
      <c r="G61" s="51" t="s">
        <v>200</v>
      </c>
      <c r="H61" s="61">
        <v>218.5</v>
      </c>
      <c r="I61" s="35">
        <f>ROUND(0,2)</f>
        <v>0</v>
      </c>
      <c r="J61" s="62">
        <f>ROUND(I61*H61,2)</f>
        <v>0</v>
      </c>
      <c r="K61" s="63">
        <v>0.20999999999999999</v>
      </c>
      <c r="L61" s="64">
        <f>IF(ISNUMBER(K61),ROUND(J61*(K61+1),2),0)</f>
        <v>0</v>
      </c>
      <c r="M61" s="12"/>
      <c r="N61" s="2"/>
      <c r="O61" s="2"/>
      <c r="P61" s="2"/>
      <c r="Q61" s="41">
        <f>IF(ISNUMBER(K61),IF(H61&gt;0,IF(I61&gt;0,J61,0),0),0)</f>
        <v>0</v>
      </c>
      <c r="R61" s="33">
        <f>IF(ISNUMBER(K61)=FALSE,J61,0)</f>
        <v>0</v>
      </c>
    </row>
    <row r="62">
      <c r="A62" s="9"/>
      <c r="B62" s="56" t="s">
        <v>130</v>
      </c>
      <c r="C62" s="1"/>
      <c r="D62" s="1"/>
      <c r="E62" s="57" t="s">
        <v>205</v>
      </c>
      <c r="F62" s="1"/>
      <c r="G62" s="1"/>
      <c r="H62" s="48"/>
      <c r="I62" s="1"/>
      <c r="J62" s="48"/>
      <c r="K62" s="1"/>
      <c r="L62" s="1"/>
      <c r="M62" s="12"/>
      <c r="N62" s="2"/>
      <c r="O62" s="2"/>
      <c r="P62" s="2"/>
      <c r="Q62" s="2"/>
    </row>
    <row r="63" thickBot="1">
      <c r="A63" s="9"/>
      <c r="B63" s="58" t="s">
        <v>132</v>
      </c>
      <c r="C63" s="29"/>
      <c r="D63" s="29"/>
      <c r="E63" s="59" t="s">
        <v>382</v>
      </c>
      <c r="F63" s="29"/>
      <c r="G63" s="29"/>
      <c r="H63" s="60"/>
      <c r="I63" s="29"/>
      <c r="J63" s="60"/>
      <c r="K63" s="29"/>
      <c r="L63" s="29"/>
      <c r="M63" s="12"/>
      <c r="N63" s="2"/>
      <c r="O63" s="2"/>
      <c r="P63" s="2"/>
      <c r="Q63" s="2"/>
    </row>
    <row r="64" thickTop="1">
      <c r="A64" s="9"/>
      <c r="B64" s="49">
        <v>11</v>
      </c>
      <c r="C64" s="50" t="s">
        <v>207</v>
      </c>
      <c r="D64" s="50" t="s">
        <v>7</v>
      </c>
      <c r="E64" s="50" t="s">
        <v>208</v>
      </c>
      <c r="F64" s="50" t="s">
        <v>7</v>
      </c>
      <c r="G64" s="51" t="s">
        <v>162</v>
      </c>
      <c r="H64" s="61">
        <v>1</v>
      </c>
      <c r="I64" s="35">
        <f>ROUND(0,2)</f>
        <v>0</v>
      </c>
      <c r="J64" s="62">
        <f>ROUND(I64*H64,2)</f>
        <v>0</v>
      </c>
      <c r="K64" s="63">
        <v>0.20999999999999999</v>
      </c>
      <c r="L64" s="64">
        <f>IF(ISNUMBER(K64),ROUND(J64*(K64+1),2),0)</f>
        <v>0</v>
      </c>
      <c r="M64" s="12"/>
      <c r="N64" s="2"/>
      <c r="O64" s="2"/>
      <c r="P64" s="2"/>
      <c r="Q64" s="41">
        <f>IF(ISNUMBER(K64),IF(H64&gt;0,IF(I64&gt;0,J64,0),0),0)</f>
        <v>0</v>
      </c>
      <c r="R64" s="33">
        <f>IF(ISNUMBER(K64)=FALSE,J64,0)</f>
        <v>0</v>
      </c>
    </row>
    <row r="65">
      <c r="A65" s="9"/>
      <c r="B65" s="56" t="s">
        <v>130</v>
      </c>
      <c r="C65" s="1"/>
      <c r="D65" s="1"/>
      <c r="E65" s="57" t="s">
        <v>209</v>
      </c>
      <c r="F65" s="1"/>
      <c r="G65" s="1"/>
      <c r="H65" s="48"/>
      <c r="I65" s="1"/>
      <c r="J65" s="48"/>
      <c r="K65" s="1"/>
      <c r="L65" s="1"/>
      <c r="M65" s="12"/>
      <c r="N65" s="2"/>
      <c r="O65" s="2"/>
      <c r="P65" s="2"/>
      <c r="Q65" s="2"/>
    </row>
    <row r="66" thickBot="1">
      <c r="A66" s="9"/>
      <c r="B66" s="58" t="s">
        <v>132</v>
      </c>
      <c r="C66" s="29"/>
      <c r="D66" s="29"/>
      <c r="E66" s="59" t="s">
        <v>383</v>
      </c>
      <c r="F66" s="29"/>
      <c r="G66" s="29"/>
      <c r="H66" s="60"/>
      <c r="I66" s="29"/>
      <c r="J66" s="60"/>
      <c r="K66" s="29"/>
      <c r="L66" s="29"/>
      <c r="M66" s="12"/>
      <c r="N66" s="2"/>
      <c r="O66" s="2"/>
      <c r="P66" s="2"/>
      <c r="Q66" s="2"/>
    </row>
    <row r="67" thickTop="1">
      <c r="A67" s="9"/>
      <c r="B67" s="49">
        <v>12</v>
      </c>
      <c r="C67" s="50" t="s">
        <v>384</v>
      </c>
      <c r="D67" s="50" t="s">
        <v>7</v>
      </c>
      <c r="E67" s="50" t="s">
        <v>385</v>
      </c>
      <c r="F67" s="50" t="s">
        <v>7</v>
      </c>
      <c r="G67" s="51" t="s">
        <v>162</v>
      </c>
      <c r="H67" s="61">
        <v>1</v>
      </c>
      <c r="I67" s="35">
        <f>ROUND(0,2)</f>
        <v>0</v>
      </c>
      <c r="J67" s="62">
        <f>ROUND(I67*H67,2)</f>
        <v>0</v>
      </c>
      <c r="K67" s="63">
        <v>0.20999999999999999</v>
      </c>
      <c r="L67" s="64">
        <f>IF(ISNUMBER(K67),ROUND(J67*(K67+1),2),0)</f>
        <v>0</v>
      </c>
      <c r="M67" s="12"/>
      <c r="N67" s="2"/>
      <c r="O67" s="2"/>
      <c r="P67" s="2"/>
      <c r="Q67" s="41">
        <f>IF(ISNUMBER(K67),IF(H67&gt;0,IF(I67&gt;0,J67,0),0),0)</f>
        <v>0</v>
      </c>
      <c r="R67" s="33">
        <f>IF(ISNUMBER(K67)=FALSE,J67,0)</f>
        <v>0</v>
      </c>
    </row>
    <row r="68">
      <c r="A68" s="9"/>
      <c r="B68" s="56" t="s">
        <v>130</v>
      </c>
      <c r="C68" s="1"/>
      <c r="D68" s="1"/>
      <c r="E68" s="57" t="s">
        <v>209</v>
      </c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 thickBot="1">
      <c r="A69" s="9"/>
      <c r="B69" s="58" t="s">
        <v>132</v>
      </c>
      <c r="C69" s="29"/>
      <c r="D69" s="29"/>
      <c r="E69" s="59" t="s">
        <v>383</v>
      </c>
      <c r="F69" s="29"/>
      <c r="G69" s="29"/>
      <c r="H69" s="60"/>
      <c r="I69" s="29"/>
      <c r="J69" s="60"/>
      <c r="K69" s="29"/>
      <c r="L69" s="29"/>
      <c r="M69" s="12"/>
      <c r="N69" s="2"/>
      <c r="O69" s="2"/>
      <c r="P69" s="2"/>
      <c r="Q69" s="2"/>
    </row>
    <row r="70" thickTop="1">
      <c r="A70" s="9"/>
      <c r="B70" s="49">
        <v>13</v>
      </c>
      <c r="C70" s="50" t="s">
        <v>214</v>
      </c>
      <c r="D70" s="50" t="s">
        <v>7</v>
      </c>
      <c r="E70" s="50" t="s">
        <v>215</v>
      </c>
      <c r="F70" s="50" t="s">
        <v>7</v>
      </c>
      <c r="G70" s="51" t="s">
        <v>162</v>
      </c>
      <c r="H70" s="61">
        <v>7</v>
      </c>
      <c r="I70" s="35">
        <f>ROUND(0,2)</f>
        <v>0</v>
      </c>
      <c r="J70" s="62">
        <f>ROUND(I70*H70,2)</f>
        <v>0</v>
      </c>
      <c r="K70" s="63">
        <v>0.20999999999999999</v>
      </c>
      <c r="L70" s="64">
        <f>IF(ISNUMBER(K70),ROUND(J70*(K70+1),2),0)</f>
        <v>0</v>
      </c>
      <c r="M70" s="12"/>
      <c r="N70" s="2"/>
      <c r="O70" s="2"/>
      <c r="P70" s="2"/>
      <c r="Q70" s="41">
        <f>IF(ISNUMBER(K70),IF(H70&gt;0,IF(I70&gt;0,J70,0),0),0)</f>
        <v>0</v>
      </c>
      <c r="R70" s="33">
        <f>IF(ISNUMBER(K70)=FALSE,J70,0)</f>
        <v>0</v>
      </c>
    </row>
    <row r="71">
      <c r="A71" s="9"/>
      <c r="B71" s="56" t="s">
        <v>130</v>
      </c>
      <c r="C71" s="1"/>
      <c r="D71" s="1"/>
      <c r="E71" s="57" t="s">
        <v>386</v>
      </c>
      <c r="F71" s="1"/>
      <c r="G71" s="1"/>
      <c r="H71" s="48"/>
      <c r="I71" s="1"/>
      <c r="J71" s="48"/>
      <c r="K71" s="1"/>
      <c r="L71" s="1"/>
      <c r="M71" s="12"/>
      <c r="N71" s="2"/>
      <c r="O71" s="2"/>
      <c r="P71" s="2"/>
      <c r="Q71" s="2"/>
    </row>
    <row r="72" thickBot="1">
      <c r="A72" s="9"/>
      <c r="B72" s="58" t="s">
        <v>132</v>
      </c>
      <c r="C72" s="29"/>
      <c r="D72" s="29"/>
      <c r="E72" s="59" t="s">
        <v>387</v>
      </c>
      <c r="F72" s="29"/>
      <c r="G72" s="29"/>
      <c r="H72" s="60"/>
      <c r="I72" s="29"/>
      <c r="J72" s="60"/>
      <c r="K72" s="29"/>
      <c r="L72" s="29"/>
      <c r="M72" s="12"/>
      <c r="N72" s="2"/>
      <c r="O72" s="2"/>
      <c r="P72" s="2"/>
      <c r="Q72" s="2"/>
    </row>
    <row r="73" thickTop="1">
      <c r="A73" s="9"/>
      <c r="B73" s="49">
        <v>14</v>
      </c>
      <c r="C73" s="50" t="s">
        <v>217</v>
      </c>
      <c r="D73" s="50" t="s">
        <v>7</v>
      </c>
      <c r="E73" s="50" t="s">
        <v>218</v>
      </c>
      <c r="F73" s="50" t="s">
        <v>7</v>
      </c>
      <c r="G73" s="51" t="s">
        <v>172</v>
      </c>
      <c r="H73" s="61">
        <v>1019.92</v>
      </c>
      <c r="I73" s="35">
        <f>ROUND(0,2)</f>
        <v>0</v>
      </c>
      <c r="J73" s="62">
        <f>ROUND(I73*H73,2)</f>
        <v>0</v>
      </c>
      <c r="K73" s="63">
        <v>0.20999999999999999</v>
      </c>
      <c r="L73" s="64">
        <f>IF(ISNUMBER(K73),ROUND(J73*(K73+1),2),0)</f>
        <v>0</v>
      </c>
      <c r="M73" s="12"/>
      <c r="N73" s="2"/>
      <c r="O73" s="2"/>
      <c r="P73" s="2"/>
      <c r="Q73" s="41">
        <f>IF(ISNUMBER(K73),IF(H73&gt;0,IF(I73&gt;0,J73,0),0),0)</f>
        <v>0</v>
      </c>
      <c r="R73" s="33">
        <f>IF(ISNUMBER(K73)=FALSE,J73,0)</f>
        <v>0</v>
      </c>
    </row>
    <row r="74">
      <c r="A74" s="9"/>
      <c r="B74" s="56" t="s">
        <v>130</v>
      </c>
      <c r="C74" s="1"/>
      <c r="D74" s="1"/>
      <c r="E74" s="57" t="s">
        <v>219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 thickBot="1">
      <c r="A75" s="9"/>
      <c r="B75" s="58" t="s">
        <v>132</v>
      </c>
      <c r="C75" s="29"/>
      <c r="D75" s="29"/>
      <c r="E75" s="59" t="s">
        <v>388</v>
      </c>
      <c r="F75" s="29"/>
      <c r="G75" s="29"/>
      <c r="H75" s="60"/>
      <c r="I75" s="29"/>
      <c r="J75" s="60"/>
      <c r="K75" s="29"/>
      <c r="L75" s="29"/>
      <c r="M75" s="12"/>
      <c r="N75" s="2"/>
      <c r="O75" s="2"/>
      <c r="P75" s="2"/>
      <c r="Q75" s="2"/>
    </row>
    <row r="76" thickTop="1">
      <c r="A76" s="9"/>
      <c r="B76" s="49">
        <v>15</v>
      </c>
      <c r="C76" s="50" t="s">
        <v>221</v>
      </c>
      <c r="D76" s="50" t="s">
        <v>7</v>
      </c>
      <c r="E76" s="50" t="s">
        <v>222</v>
      </c>
      <c r="F76" s="50" t="s">
        <v>7</v>
      </c>
      <c r="G76" s="51" t="s">
        <v>172</v>
      </c>
      <c r="H76" s="61">
        <v>254.97999999999999</v>
      </c>
      <c r="I76" s="35">
        <f>ROUND(0,2)</f>
        <v>0</v>
      </c>
      <c r="J76" s="62">
        <f>ROUND(I76*H76,2)</f>
        <v>0</v>
      </c>
      <c r="K76" s="63">
        <v>0.20999999999999999</v>
      </c>
      <c r="L76" s="64">
        <f>IF(ISNUMBER(K76),ROUND(J76*(K76+1),2),0)</f>
        <v>0</v>
      </c>
      <c r="M76" s="12"/>
      <c r="N76" s="2"/>
      <c r="O76" s="2"/>
      <c r="P76" s="2"/>
      <c r="Q76" s="41">
        <f>IF(ISNUMBER(K76),IF(H76&gt;0,IF(I76&gt;0,J76,0),0),0)</f>
        <v>0</v>
      </c>
      <c r="R76" s="33">
        <f>IF(ISNUMBER(K76)=FALSE,J76,0)</f>
        <v>0</v>
      </c>
    </row>
    <row r="77">
      <c r="A77" s="9"/>
      <c r="B77" s="56" t="s">
        <v>130</v>
      </c>
      <c r="C77" s="1"/>
      <c r="D77" s="1"/>
      <c r="E77" s="57" t="s">
        <v>223</v>
      </c>
      <c r="F77" s="1"/>
      <c r="G77" s="1"/>
      <c r="H77" s="48"/>
      <c r="I77" s="1"/>
      <c r="J77" s="48"/>
      <c r="K77" s="1"/>
      <c r="L77" s="1"/>
      <c r="M77" s="12"/>
      <c r="N77" s="2"/>
      <c r="O77" s="2"/>
      <c r="P77" s="2"/>
      <c r="Q77" s="2"/>
    </row>
    <row r="78" thickBot="1">
      <c r="A78" s="9"/>
      <c r="B78" s="58" t="s">
        <v>132</v>
      </c>
      <c r="C78" s="29"/>
      <c r="D78" s="29"/>
      <c r="E78" s="59" t="s">
        <v>389</v>
      </c>
      <c r="F78" s="29"/>
      <c r="G78" s="29"/>
      <c r="H78" s="60"/>
      <c r="I78" s="29"/>
      <c r="J78" s="60"/>
      <c r="K78" s="29"/>
      <c r="L78" s="29"/>
      <c r="M78" s="12"/>
      <c r="N78" s="2"/>
      <c r="O78" s="2"/>
      <c r="P78" s="2"/>
      <c r="Q78" s="2"/>
    </row>
    <row r="79" thickTop="1">
      <c r="A79" s="9"/>
      <c r="B79" s="49">
        <v>16</v>
      </c>
      <c r="C79" s="50" t="s">
        <v>225</v>
      </c>
      <c r="D79" s="50" t="s">
        <v>7</v>
      </c>
      <c r="E79" s="50" t="s">
        <v>226</v>
      </c>
      <c r="F79" s="50" t="s">
        <v>7</v>
      </c>
      <c r="G79" s="51" t="s">
        <v>227</v>
      </c>
      <c r="H79" s="61">
        <v>580</v>
      </c>
      <c r="I79" s="35">
        <f>ROUND(0,2)</f>
        <v>0</v>
      </c>
      <c r="J79" s="62">
        <f>ROUND(I79*H79,2)</f>
        <v>0</v>
      </c>
      <c r="K79" s="63">
        <v>0.20999999999999999</v>
      </c>
      <c r="L79" s="64">
        <f>IF(ISNUMBER(K79),ROUND(J79*(K79+1),2),0)</f>
        <v>0</v>
      </c>
      <c r="M79" s="12"/>
      <c r="N79" s="2"/>
      <c r="O79" s="2"/>
      <c r="P79" s="2"/>
      <c r="Q79" s="41">
        <f>IF(ISNUMBER(K79),IF(H79&gt;0,IF(I79&gt;0,J79,0),0),0)</f>
        <v>0</v>
      </c>
      <c r="R79" s="33">
        <f>IF(ISNUMBER(K79)=FALSE,J79,0)</f>
        <v>0</v>
      </c>
    </row>
    <row r="80">
      <c r="A80" s="9"/>
      <c r="B80" s="56" t="s">
        <v>130</v>
      </c>
      <c r="C80" s="1"/>
      <c r="D80" s="1"/>
      <c r="E80" s="57" t="s">
        <v>223</v>
      </c>
      <c r="F80" s="1"/>
      <c r="G80" s="1"/>
      <c r="H80" s="48"/>
      <c r="I80" s="1"/>
      <c r="J80" s="48"/>
      <c r="K80" s="1"/>
      <c r="L80" s="1"/>
      <c r="M80" s="12"/>
      <c r="N80" s="2"/>
      <c r="O80" s="2"/>
      <c r="P80" s="2"/>
      <c r="Q80" s="2"/>
    </row>
    <row r="81" thickBot="1">
      <c r="A81" s="9"/>
      <c r="B81" s="58" t="s">
        <v>132</v>
      </c>
      <c r="C81" s="29"/>
      <c r="D81" s="29"/>
      <c r="E81" s="59" t="s">
        <v>390</v>
      </c>
      <c r="F81" s="29"/>
      <c r="G81" s="29"/>
      <c r="H81" s="60"/>
      <c r="I81" s="29"/>
      <c r="J81" s="60"/>
      <c r="K81" s="29"/>
      <c r="L81" s="29"/>
      <c r="M81" s="12"/>
      <c r="N81" s="2"/>
      <c r="O81" s="2"/>
      <c r="P81" s="2"/>
      <c r="Q81" s="2"/>
    </row>
    <row r="82" thickTop="1">
      <c r="A82" s="9"/>
      <c r="B82" s="49">
        <v>17</v>
      </c>
      <c r="C82" s="50" t="s">
        <v>229</v>
      </c>
      <c r="D82" s="50" t="s">
        <v>7</v>
      </c>
      <c r="E82" s="50" t="s">
        <v>230</v>
      </c>
      <c r="F82" s="50" t="s">
        <v>7</v>
      </c>
      <c r="G82" s="51" t="s">
        <v>172</v>
      </c>
      <c r="H82" s="61">
        <v>418.19999999999999</v>
      </c>
      <c r="I82" s="35">
        <f>ROUND(0,2)</f>
        <v>0</v>
      </c>
      <c r="J82" s="62">
        <f>ROUND(I82*H82,2)</f>
        <v>0</v>
      </c>
      <c r="K82" s="63">
        <v>0.20999999999999999</v>
      </c>
      <c r="L82" s="64">
        <f>IF(ISNUMBER(K82),ROUND(J82*(K82+1),2),0)</f>
        <v>0</v>
      </c>
      <c r="M82" s="12"/>
      <c r="N82" s="2"/>
      <c r="O82" s="2"/>
      <c r="P82" s="2"/>
      <c r="Q82" s="41">
        <f>IF(ISNUMBER(K82),IF(H82&gt;0,IF(I82&gt;0,J82,0),0),0)</f>
        <v>0</v>
      </c>
      <c r="R82" s="33">
        <f>IF(ISNUMBER(K82)=FALSE,J82,0)</f>
        <v>0</v>
      </c>
    </row>
    <row r="83">
      <c r="A83" s="9"/>
      <c r="B83" s="56" t="s">
        <v>130</v>
      </c>
      <c r="C83" s="1"/>
      <c r="D83" s="1"/>
      <c r="E83" s="57" t="s">
        <v>231</v>
      </c>
      <c r="F83" s="1"/>
      <c r="G83" s="1"/>
      <c r="H83" s="48"/>
      <c r="I83" s="1"/>
      <c r="J83" s="48"/>
      <c r="K83" s="1"/>
      <c r="L83" s="1"/>
      <c r="M83" s="12"/>
      <c r="N83" s="2"/>
      <c r="O83" s="2"/>
      <c r="P83" s="2"/>
      <c r="Q83" s="2"/>
    </row>
    <row r="84" thickBot="1">
      <c r="A84" s="9"/>
      <c r="B84" s="58" t="s">
        <v>132</v>
      </c>
      <c r="C84" s="29"/>
      <c r="D84" s="29"/>
      <c r="E84" s="59" t="s">
        <v>391</v>
      </c>
      <c r="F84" s="29"/>
      <c r="G84" s="29"/>
      <c r="H84" s="60"/>
      <c r="I84" s="29"/>
      <c r="J84" s="60"/>
      <c r="K84" s="29"/>
      <c r="L84" s="29"/>
      <c r="M84" s="12"/>
      <c r="N84" s="2"/>
      <c r="O84" s="2"/>
      <c r="P84" s="2"/>
      <c r="Q84" s="2"/>
    </row>
    <row r="85" thickTop="1">
      <c r="A85" s="9"/>
      <c r="B85" s="49">
        <v>18</v>
      </c>
      <c r="C85" s="50" t="s">
        <v>233</v>
      </c>
      <c r="D85" s="50" t="s">
        <v>7</v>
      </c>
      <c r="E85" s="50" t="s">
        <v>234</v>
      </c>
      <c r="F85" s="50" t="s">
        <v>7</v>
      </c>
      <c r="G85" s="51" t="s">
        <v>227</v>
      </c>
      <c r="H85" s="61">
        <v>937</v>
      </c>
      <c r="I85" s="35">
        <f>ROUND(0,2)</f>
        <v>0</v>
      </c>
      <c r="J85" s="62">
        <f>ROUND(I85*H85,2)</f>
        <v>0</v>
      </c>
      <c r="K85" s="63">
        <v>0.20999999999999999</v>
      </c>
      <c r="L85" s="64">
        <f>IF(ISNUMBER(K85),ROUND(J85*(K85+1),2),0)</f>
        <v>0</v>
      </c>
      <c r="M85" s="12"/>
      <c r="N85" s="2"/>
      <c r="O85" s="2"/>
      <c r="P85" s="2"/>
      <c r="Q85" s="41">
        <f>IF(ISNUMBER(K85),IF(H85&gt;0,IF(I85&gt;0,J85,0),0),0)</f>
        <v>0</v>
      </c>
      <c r="R85" s="33">
        <f>IF(ISNUMBER(K85)=FALSE,J85,0)</f>
        <v>0</v>
      </c>
    </row>
    <row r="86">
      <c r="A86" s="9"/>
      <c r="B86" s="56" t="s">
        <v>130</v>
      </c>
      <c r="C86" s="1"/>
      <c r="D86" s="1"/>
      <c r="E86" s="57" t="s">
        <v>7</v>
      </c>
      <c r="F86" s="1"/>
      <c r="G86" s="1"/>
      <c r="H86" s="48"/>
      <c r="I86" s="1"/>
      <c r="J86" s="48"/>
      <c r="K86" s="1"/>
      <c r="L86" s="1"/>
      <c r="M86" s="12"/>
      <c r="N86" s="2"/>
      <c r="O86" s="2"/>
      <c r="P86" s="2"/>
      <c r="Q86" s="2"/>
    </row>
    <row r="87" thickBot="1">
      <c r="A87" s="9"/>
      <c r="B87" s="58" t="s">
        <v>132</v>
      </c>
      <c r="C87" s="29"/>
      <c r="D87" s="29"/>
      <c r="E87" s="59" t="s">
        <v>392</v>
      </c>
      <c r="F87" s="29"/>
      <c r="G87" s="29"/>
      <c r="H87" s="60"/>
      <c r="I87" s="29"/>
      <c r="J87" s="60"/>
      <c r="K87" s="29"/>
      <c r="L87" s="29"/>
      <c r="M87" s="12"/>
      <c r="N87" s="2"/>
      <c r="O87" s="2"/>
      <c r="P87" s="2"/>
      <c r="Q87" s="2"/>
    </row>
    <row r="88" thickTop="1">
      <c r="A88" s="9"/>
      <c r="B88" s="49">
        <v>19</v>
      </c>
      <c r="C88" s="50" t="s">
        <v>236</v>
      </c>
      <c r="D88" s="50" t="s">
        <v>7</v>
      </c>
      <c r="E88" s="50" t="s">
        <v>237</v>
      </c>
      <c r="F88" s="50" t="s">
        <v>7</v>
      </c>
      <c r="G88" s="51" t="s">
        <v>172</v>
      </c>
      <c r="H88" s="61">
        <v>452.31999999999999</v>
      </c>
      <c r="I88" s="35">
        <f>ROUND(0,2)</f>
        <v>0</v>
      </c>
      <c r="J88" s="62">
        <f>ROUND(I88*H88,2)</f>
        <v>0</v>
      </c>
      <c r="K88" s="63">
        <v>0.20999999999999999</v>
      </c>
      <c r="L88" s="64">
        <f>IF(ISNUMBER(K88),ROUND(J88*(K88+1),2),0)</f>
        <v>0</v>
      </c>
      <c r="M88" s="12"/>
      <c r="N88" s="2"/>
      <c r="O88" s="2"/>
      <c r="P88" s="2"/>
      <c r="Q88" s="41">
        <f>IF(ISNUMBER(K88),IF(H88&gt;0,IF(I88&gt;0,J88,0),0),0)</f>
        <v>0</v>
      </c>
      <c r="R88" s="33">
        <f>IF(ISNUMBER(K88)=FALSE,J88,0)</f>
        <v>0</v>
      </c>
    </row>
    <row r="89">
      <c r="A89" s="9"/>
      <c r="B89" s="56" t="s">
        <v>130</v>
      </c>
      <c r="C89" s="1"/>
      <c r="D89" s="1"/>
      <c r="E89" s="57" t="s">
        <v>205</v>
      </c>
      <c r="F89" s="1"/>
      <c r="G89" s="1"/>
      <c r="H89" s="48"/>
      <c r="I89" s="1"/>
      <c r="J89" s="48"/>
      <c r="K89" s="1"/>
      <c r="L89" s="1"/>
      <c r="M89" s="12"/>
      <c r="N89" s="2"/>
      <c r="O89" s="2"/>
      <c r="P89" s="2"/>
      <c r="Q89" s="2"/>
    </row>
    <row r="90" thickBot="1">
      <c r="A90" s="9"/>
      <c r="B90" s="58" t="s">
        <v>132</v>
      </c>
      <c r="C90" s="29"/>
      <c r="D90" s="29"/>
      <c r="E90" s="59" t="s">
        <v>393</v>
      </c>
      <c r="F90" s="29"/>
      <c r="G90" s="29"/>
      <c r="H90" s="60"/>
      <c r="I90" s="29"/>
      <c r="J90" s="60"/>
      <c r="K90" s="29"/>
      <c r="L90" s="29"/>
      <c r="M90" s="12"/>
      <c r="N90" s="2"/>
      <c r="O90" s="2"/>
      <c r="P90" s="2"/>
      <c r="Q90" s="2"/>
    </row>
    <row r="91" thickTop="1">
      <c r="A91" s="9"/>
      <c r="B91" s="49">
        <v>20</v>
      </c>
      <c r="C91" s="50" t="s">
        <v>236</v>
      </c>
      <c r="D91" s="50" t="s">
        <v>175</v>
      </c>
      <c r="E91" s="50" t="s">
        <v>237</v>
      </c>
      <c r="F91" s="50" t="s">
        <v>7</v>
      </c>
      <c r="G91" s="51" t="s">
        <v>172</v>
      </c>
      <c r="H91" s="61">
        <v>1248.48</v>
      </c>
      <c r="I91" s="35">
        <f>ROUND(0,2)</f>
        <v>0</v>
      </c>
      <c r="J91" s="62">
        <f>ROUND(I91*H91,2)</f>
        <v>0</v>
      </c>
      <c r="K91" s="63">
        <v>0.20999999999999999</v>
      </c>
      <c r="L91" s="64">
        <f>IF(ISNUMBER(K91),ROUND(J91*(K91+1),2),0)</f>
        <v>0</v>
      </c>
      <c r="M91" s="12"/>
      <c r="N91" s="2"/>
      <c r="O91" s="2"/>
      <c r="P91" s="2"/>
      <c r="Q91" s="41">
        <f>IF(ISNUMBER(K91),IF(H91&gt;0,IF(I91&gt;0,J91,0),0),0)</f>
        <v>0</v>
      </c>
      <c r="R91" s="33">
        <f>IF(ISNUMBER(K91)=FALSE,J91,0)</f>
        <v>0</v>
      </c>
    </row>
    <row r="92">
      <c r="A92" s="9"/>
      <c r="B92" s="56" t="s">
        <v>130</v>
      </c>
      <c r="C92" s="1"/>
      <c r="D92" s="1"/>
      <c r="E92" s="57" t="s">
        <v>239</v>
      </c>
      <c r="F92" s="1"/>
      <c r="G92" s="1"/>
      <c r="H92" s="48"/>
      <c r="I92" s="1"/>
      <c r="J92" s="48"/>
      <c r="K92" s="1"/>
      <c r="L92" s="1"/>
      <c r="M92" s="12"/>
      <c r="N92" s="2"/>
      <c r="O92" s="2"/>
      <c r="P92" s="2"/>
      <c r="Q92" s="2"/>
    </row>
    <row r="93" thickBot="1">
      <c r="A93" s="9"/>
      <c r="B93" s="58" t="s">
        <v>132</v>
      </c>
      <c r="C93" s="29"/>
      <c r="D93" s="29"/>
      <c r="E93" s="59" t="s">
        <v>394</v>
      </c>
      <c r="F93" s="29"/>
      <c r="G93" s="29"/>
      <c r="H93" s="60"/>
      <c r="I93" s="29"/>
      <c r="J93" s="60"/>
      <c r="K93" s="29"/>
      <c r="L93" s="29"/>
      <c r="M93" s="12"/>
      <c r="N93" s="2"/>
      <c r="O93" s="2"/>
      <c r="P93" s="2"/>
      <c r="Q93" s="2"/>
    </row>
    <row r="94" thickTop="1">
      <c r="A94" s="9"/>
      <c r="B94" s="49">
        <v>21</v>
      </c>
      <c r="C94" s="50" t="s">
        <v>241</v>
      </c>
      <c r="D94" s="50" t="s">
        <v>7</v>
      </c>
      <c r="E94" s="50" t="s">
        <v>242</v>
      </c>
      <c r="F94" s="50" t="s">
        <v>7</v>
      </c>
      <c r="G94" s="51" t="s">
        <v>172</v>
      </c>
      <c r="H94" s="61">
        <v>113.08</v>
      </c>
      <c r="I94" s="35">
        <f>ROUND(0,2)</f>
        <v>0</v>
      </c>
      <c r="J94" s="62">
        <f>ROUND(I94*H94,2)</f>
        <v>0</v>
      </c>
      <c r="K94" s="63">
        <v>0.20999999999999999</v>
      </c>
      <c r="L94" s="64">
        <f>IF(ISNUMBER(K94),ROUND(J94*(K94+1),2),0)</f>
        <v>0</v>
      </c>
      <c r="M94" s="12"/>
      <c r="N94" s="2"/>
      <c r="O94" s="2"/>
      <c r="P94" s="2"/>
      <c r="Q94" s="41">
        <f>IF(ISNUMBER(K94),IF(H94&gt;0,IF(I94&gt;0,J94,0),0),0)</f>
        <v>0</v>
      </c>
      <c r="R94" s="33">
        <f>IF(ISNUMBER(K94)=FALSE,J94,0)</f>
        <v>0</v>
      </c>
    </row>
    <row r="95">
      <c r="A95" s="9"/>
      <c r="B95" s="56" t="s">
        <v>130</v>
      </c>
      <c r="C95" s="1"/>
      <c r="D95" s="1"/>
      <c r="E95" s="57" t="s">
        <v>7</v>
      </c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 thickBot="1">
      <c r="A96" s="9"/>
      <c r="B96" s="58" t="s">
        <v>132</v>
      </c>
      <c r="C96" s="29"/>
      <c r="D96" s="29"/>
      <c r="E96" s="59" t="s">
        <v>395</v>
      </c>
      <c r="F96" s="29"/>
      <c r="G96" s="29"/>
      <c r="H96" s="60"/>
      <c r="I96" s="29"/>
      <c r="J96" s="60"/>
      <c r="K96" s="29"/>
      <c r="L96" s="29"/>
      <c r="M96" s="12"/>
      <c r="N96" s="2"/>
      <c r="O96" s="2"/>
      <c r="P96" s="2"/>
      <c r="Q96" s="2"/>
    </row>
    <row r="97" thickTop="1">
      <c r="A97" s="9"/>
      <c r="B97" s="49">
        <v>22</v>
      </c>
      <c r="C97" s="50" t="s">
        <v>241</v>
      </c>
      <c r="D97" s="50" t="s">
        <v>175</v>
      </c>
      <c r="E97" s="50" t="s">
        <v>242</v>
      </c>
      <c r="F97" s="50" t="s">
        <v>7</v>
      </c>
      <c r="G97" s="51" t="s">
        <v>172</v>
      </c>
      <c r="H97" s="61">
        <v>312.12</v>
      </c>
      <c r="I97" s="35">
        <f>ROUND(0,2)</f>
        <v>0</v>
      </c>
      <c r="J97" s="62">
        <f>ROUND(I97*H97,2)</f>
        <v>0</v>
      </c>
      <c r="K97" s="63">
        <v>0.20999999999999999</v>
      </c>
      <c r="L97" s="64">
        <f>IF(ISNUMBER(K97),ROUND(J97*(K97+1),2),0)</f>
        <v>0</v>
      </c>
      <c r="M97" s="12"/>
      <c r="N97" s="2"/>
      <c r="O97" s="2"/>
      <c r="P97" s="2"/>
      <c r="Q97" s="41">
        <f>IF(ISNUMBER(K97),IF(H97&gt;0,IF(I97&gt;0,J97,0),0),0)</f>
        <v>0</v>
      </c>
      <c r="R97" s="33">
        <f>IF(ISNUMBER(K97)=FALSE,J97,0)</f>
        <v>0</v>
      </c>
    </row>
    <row r="98">
      <c r="A98" s="9"/>
      <c r="B98" s="56" t="s">
        <v>130</v>
      </c>
      <c r="C98" s="1"/>
      <c r="D98" s="1"/>
      <c r="E98" s="57" t="s">
        <v>239</v>
      </c>
      <c r="F98" s="1"/>
      <c r="G98" s="1"/>
      <c r="H98" s="48"/>
      <c r="I98" s="1"/>
      <c r="J98" s="48"/>
      <c r="K98" s="1"/>
      <c r="L98" s="1"/>
      <c r="M98" s="12"/>
      <c r="N98" s="2"/>
      <c r="O98" s="2"/>
      <c r="P98" s="2"/>
      <c r="Q98" s="2"/>
    </row>
    <row r="99" thickBot="1">
      <c r="A99" s="9"/>
      <c r="B99" s="58" t="s">
        <v>132</v>
      </c>
      <c r="C99" s="29"/>
      <c r="D99" s="29"/>
      <c r="E99" s="59" t="s">
        <v>396</v>
      </c>
      <c r="F99" s="29"/>
      <c r="G99" s="29"/>
      <c r="H99" s="60"/>
      <c r="I99" s="29"/>
      <c r="J99" s="60"/>
      <c r="K99" s="29"/>
      <c r="L99" s="29"/>
      <c r="M99" s="12"/>
      <c r="N99" s="2"/>
      <c r="O99" s="2"/>
      <c r="P99" s="2"/>
      <c r="Q99" s="2"/>
    </row>
    <row r="100" thickTop="1">
      <c r="A100" s="9"/>
      <c r="B100" s="49">
        <v>23</v>
      </c>
      <c r="C100" s="50" t="s">
        <v>245</v>
      </c>
      <c r="D100" s="50" t="s">
        <v>179</v>
      </c>
      <c r="E100" s="50" t="s">
        <v>246</v>
      </c>
      <c r="F100" s="50" t="s">
        <v>7</v>
      </c>
      <c r="G100" s="51" t="s">
        <v>172</v>
      </c>
      <c r="H100" s="61">
        <v>32.5</v>
      </c>
      <c r="I100" s="35">
        <f>ROUND(0,2)</f>
        <v>0</v>
      </c>
      <c r="J100" s="62">
        <f>ROUND(I100*H100,2)</f>
        <v>0</v>
      </c>
      <c r="K100" s="63">
        <v>0.20999999999999999</v>
      </c>
      <c r="L100" s="64">
        <f>IF(ISNUMBER(K100),ROUND(J100*(K100+1),2),0)</f>
        <v>0</v>
      </c>
      <c r="M100" s="12"/>
      <c r="N100" s="2"/>
      <c r="O100" s="2"/>
      <c r="P100" s="2"/>
      <c r="Q100" s="41">
        <f>IF(ISNUMBER(K100),IF(H100&gt;0,IF(I100&gt;0,J100,0),0),0)</f>
        <v>0</v>
      </c>
      <c r="R100" s="33">
        <f>IF(ISNUMBER(K100)=FALSE,J100,0)</f>
        <v>0</v>
      </c>
    </row>
    <row r="101">
      <c r="A101" s="9"/>
      <c r="B101" s="56" t="s">
        <v>130</v>
      </c>
      <c r="C101" s="1"/>
      <c r="D101" s="1"/>
      <c r="E101" s="57" t="s">
        <v>247</v>
      </c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 thickBot="1">
      <c r="A102" s="9"/>
      <c r="B102" s="58" t="s">
        <v>132</v>
      </c>
      <c r="C102" s="29"/>
      <c r="D102" s="29"/>
      <c r="E102" s="59" t="s">
        <v>397</v>
      </c>
      <c r="F102" s="29"/>
      <c r="G102" s="29"/>
      <c r="H102" s="60"/>
      <c r="I102" s="29"/>
      <c r="J102" s="60"/>
      <c r="K102" s="29"/>
      <c r="L102" s="29"/>
      <c r="M102" s="12"/>
      <c r="N102" s="2"/>
      <c r="O102" s="2"/>
      <c r="P102" s="2"/>
      <c r="Q102" s="2"/>
    </row>
    <row r="103" thickTop="1">
      <c r="A103" s="9"/>
      <c r="B103" s="49">
        <v>24</v>
      </c>
      <c r="C103" s="50" t="s">
        <v>245</v>
      </c>
      <c r="D103" s="50" t="s">
        <v>249</v>
      </c>
      <c r="E103" s="50" t="s">
        <v>246</v>
      </c>
      <c r="F103" s="50" t="s">
        <v>7</v>
      </c>
      <c r="G103" s="51" t="s">
        <v>172</v>
      </c>
      <c r="H103" s="61">
        <v>112.15000000000001</v>
      </c>
      <c r="I103" s="35">
        <f>ROUND(0,2)</f>
        <v>0</v>
      </c>
      <c r="J103" s="62">
        <f>ROUND(I103*H103,2)</f>
        <v>0</v>
      </c>
      <c r="K103" s="63">
        <v>0.20999999999999999</v>
      </c>
      <c r="L103" s="64">
        <f>IF(ISNUMBER(K103),ROUND(J103*(K103+1),2),0)</f>
        <v>0</v>
      </c>
      <c r="M103" s="12"/>
      <c r="N103" s="2"/>
      <c r="O103" s="2"/>
      <c r="P103" s="2"/>
      <c r="Q103" s="41">
        <f>IF(ISNUMBER(K103),IF(H103&gt;0,IF(I103&gt;0,J103,0),0),0)</f>
        <v>0</v>
      </c>
      <c r="R103" s="33">
        <f>IF(ISNUMBER(K103)=FALSE,J103,0)</f>
        <v>0</v>
      </c>
    </row>
    <row r="104">
      <c r="A104" s="9"/>
      <c r="B104" s="56" t="s">
        <v>130</v>
      </c>
      <c r="C104" s="1"/>
      <c r="D104" s="1"/>
      <c r="E104" s="57" t="s">
        <v>250</v>
      </c>
      <c r="F104" s="1"/>
      <c r="G104" s="1"/>
      <c r="H104" s="48"/>
      <c r="I104" s="1"/>
      <c r="J104" s="48"/>
      <c r="K104" s="1"/>
      <c r="L104" s="1"/>
      <c r="M104" s="12"/>
      <c r="N104" s="2"/>
      <c r="O104" s="2"/>
      <c r="P104" s="2"/>
      <c r="Q104" s="2"/>
    </row>
    <row r="105" thickBot="1">
      <c r="A105" s="9"/>
      <c r="B105" s="58" t="s">
        <v>132</v>
      </c>
      <c r="C105" s="29"/>
      <c r="D105" s="29"/>
      <c r="E105" s="59" t="s">
        <v>398</v>
      </c>
      <c r="F105" s="29"/>
      <c r="G105" s="29"/>
      <c r="H105" s="60"/>
      <c r="I105" s="29"/>
      <c r="J105" s="60"/>
      <c r="K105" s="29"/>
      <c r="L105" s="29"/>
      <c r="M105" s="12"/>
      <c r="N105" s="2"/>
      <c r="O105" s="2"/>
      <c r="P105" s="2"/>
      <c r="Q105" s="2"/>
    </row>
    <row r="106" thickTop="1">
      <c r="A106" s="9"/>
      <c r="B106" s="49">
        <v>25</v>
      </c>
      <c r="C106" s="50" t="s">
        <v>245</v>
      </c>
      <c r="D106" s="50" t="s">
        <v>175</v>
      </c>
      <c r="E106" s="50" t="s">
        <v>246</v>
      </c>
      <c r="F106" s="50" t="s">
        <v>7</v>
      </c>
      <c r="G106" s="51" t="s">
        <v>172</v>
      </c>
      <c r="H106" s="61">
        <v>1560.5999999999999</v>
      </c>
      <c r="I106" s="35">
        <f>ROUND(0,2)</f>
        <v>0</v>
      </c>
      <c r="J106" s="62">
        <f>ROUND(I106*H106,2)</f>
        <v>0</v>
      </c>
      <c r="K106" s="63">
        <v>0.20999999999999999</v>
      </c>
      <c r="L106" s="64">
        <f>IF(ISNUMBER(K106),ROUND(J106*(K106+1),2),0)</f>
        <v>0</v>
      </c>
      <c r="M106" s="12"/>
      <c r="N106" s="2"/>
      <c r="O106" s="2"/>
      <c r="P106" s="2"/>
      <c r="Q106" s="41">
        <f>IF(ISNUMBER(K106),IF(H106&gt;0,IF(I106&gt;0,J106,0),0),0)</f>
        <v>0</v>
      </c>
      <c r="R106" s="33">
        <f>IF(ISNUMBER(K106)=FALSE,J106,0)</f>
        <v>0</v>
      </c>
    </row>
    <row r="107">
      <c r="A107" s="9"/>
      <c r="B107" s="56" t="s">
        <v>130</v>
      </c>
      <c r="C107" s="1"/>
      <c r="D107" s="1"/>
      <c r="E107" s="57" t="s">
        <v>252</v>
      </c>
      <c r="F107" s="1"/>
      <c r="G107" s="1"/>
      <c r="H107" s="48"/>
      <c r="I107" s="1"/>
      <c r="J107" s="48"/>
      <c r="K107" s="1"/>
      <c r="L107" s="1"/>
      <c r="M107" s="12"/>
      <c r="N107" s="2"/>
      <c r="O107" s="2"/>
      <c r="P107" s="2"/>
      <c r="Q107" s="2"/>
    </row>
    <row r="108" thickBot="1">
      <c r="A108" s="9"/>
      <c r="B108" s="58" t="s">
        <v>132</v>
      </c>
      <c r="C108" s="29"/>
      <c r="D108" s="29"/>
      <c r="E108" s="59" t="s">
        <v>399</v>
      </c>
      <c r="F108" s="29"/>
      <c r="G108" s="29"/>
      <c r="H108" s="60"/>
      <c r="I108" s="29"/>
      <c r="J108" s="60"/>
      <c r="K108" s="29"/>
      <c r="L108" s="29"/>
      <c r="M108" s="12"/>
      <c r="N108" s="2"/>
      <c r="O108" s="2"/>
      <c r="P108" s="2"/>
      <c r="Q108" s="2"/>
    </row>
    <row r="109" thickTop="1">
      <c r="A109" s="9"/>
      <c r="B109" s="49">
        <v>26</v>
      </c>
      <c r="C109" s="50" t="s">
        <v>254</v>
      </c>
      <c r="D109" s="50" t="s">
        <v>7</v>
      </c>
      <c r="E109" s="50" t="s">
        <v>255</v>
      </c>
      <c r="F109" s="50" t="s">
        <v>7</v>
      </c>
      <c r="G109" s="51" t="s">
        <v>172</v>
      </c>
      <c r="H109" s="61">
        <v>0.59999999999999998</v>
      </c>
      <c r="I109" s="35">
        <f>ROUND(0,2)</f>
        <v>0</v>
      </c>
      <c r="J109" s="62">
        <f>ROUND(I109*H109,2)</f>
        <v>0</v>
      </c>
      <c r="K109" s="63">
        <v>0.20999999999999999</v>
      </c>
      <c r="L109" s="64">
        <f>IF(ISNUMBER(K109),ROUND(J109*(K109+1),2),0)</f>
        <v>0</v>
      </c>
      <c r="M109" s="12"/>
      <c r="N109" s="2"/>
      <c r="O109" s="2"/>
      <c r="P109" s="2"/>
      <c r="Q109" s="41">
        <f>IF(ISNUMBER(K109),IF(H109&gt;0,IF(I109&gt;0,J109,0),0),0)</f>
        <v>0</v>
      </c>
      <c r="R109" s="33">
        <f>IF(ISNUMBER(K109)=FALSE,J109,0)</f>
        <v>0</v>
      </c>
    </row>
    <row r="110">
      <c r="A110" s="9"/>
      <c r="B110" s="56" t="s">
        <v>130</v>
      </c>
      <c r="C110" s="1"/>
      <c r="D110" s="1"/>
      <c r="E110" s="57" t="s">
        <v>7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 thickBot="1">
      <c r="A111" s="9"/>
      <c r="B111" s="58" t="s">
        <v>132</v>
      </c>
      <c r="C111" s="29"/>
      <c r="D111" s="29"/>
      <c r="E111" s="59" t="s">
        <v>400</v>
      </c>
      <c r="F111" s="29"/>
      <c r="G111" s="29"/>
      <c r="H111" s="60"/>
      <c r="I111" s="29"/>
      <c r="J111" s="60"/>
      <c r="K111" s="29"/>
      <c r="L111" s="29"/>
      <c r="M111" s="12"/>
      <c r="N111" s="2"/>
      <c r="O111" s="2"/>
      <c r="P111" s="2"/>
      <c r="Q111" s="2"/>
    </row>
    <row r="112" thickTop="1">
      <c r="A112" s="9"/>
      <c r="B112" s="49">
        <v>27</v>
      </c>
      <c r="C112" s="50" t="s">
        <v>257</v>
      </c>
      <c r="D112" s="50" t="s">
        <v>7</v>
      </c>
      <c r="E112" s="50" t="s">
        <v>258</v>
      </c>
      <c r="F112" s="50" t="s">
        <v>7</v>
      </c>
      <c r="G112" s="51" t="s">
        <v>172</v>
      </c>
      <c r="H112" s="61">
        <v>565.39999999999998</v>
      </c>
      <c r="I112" s="35">
        <f>ROUND(0,2)</f>
        <v>0</v>
      </c>
      <c r="J112" s="62">
        <f>ROUND(I112*H112,2)</f>
        <v>0</v>
      </c>
      <c r="K112" s="63">
        <v>0.20999999999999999</v>
      </c>
      <c r="L112" s="64">
        <f>IF(ISNUMBER(K112),ROUND(J112*(K112+1),2),0)</f>
        <v>0</v>
      </c>
      <c r="M112" s="12"/>
      <c r="N112" s="2"/>
      <c r="O112" s="2"/>
      <c r="P112" s="2"/>
      <c r="Q112" s="41">
        <f>IF(ISNUMBER(K112),IF(H112&gt;0,IF(I112&gt;0,J112,0),0),0)</f>
        <v>0</v>
      </c>
      <c r="R112" s="33">
        <f>IF(ISNUMBER(K112)=FALSE,J112,0)</f>
        <v>0</v>
      </c>
    </row>
    <row r="113">
      <c r="A113" s="9"/>
      <c r="B113" s="56" t="s">
        <v>130</v>
      </c>
      <c r="C113" s="1"/>
      <c r="D113" s="1"/>
      <c r="E113" s="57" t="s">
        <v>7</v>
      </c>
      <c r="F113" s="1"/>
      <c r="G113" s="1"/>
      <c r="H113" s="48"/>
      <c r="I113" s="1"/>
      <c r="J113" s="48"/>
      <c r="K113" s="1"/>
      <c r="L113" s="1"/>
      <c r="M113" s="12"/>
      <c r="N113" s="2"/>
      <c r="O113" s="2"/>
      <c r="P113" s="2"/>
      <c r="Q113" s="2"/>
    </row>
    <row r="114" thickBot="1">
      <c r="A114" s="9"/>
      <c r="B114" s="58" t="s">
        <v>132</v>
      </c>
      <c r="C114" s="29"/>
      <c r="D114" s="29"/>
      <c r="E114" s="59" t="s">
        <v>401</v>
      </c>
      <c r="F114" s="29"/>
      <c r="G114" s="29"/>
      <c r="H114" s="60"/>
      <c r="I114" s="29"/>
      <c r="J114" s="60"/>
      <c r="K114" s="29"/>
      <c r="L114" s="29"/>
      <c r="M114" s="12"/>
      <c r="N114" s="2"/>
      <c r="O114" s="2"/>
      <c r="P114" s="2"/>
      <c r="Q114" s="2"/>
    </row>
    <row r="115" thickTop="1">
      <c r="A115" s="9"/>
      <c r="B115" s="49">
        <v>28</v>
      </c>
      <c r="C115" s="50" t="s">
        <v>257</v>
      </c>
      <c r="D115" s="50" t="s">
        <v>175</v>
      </c>
      <c r="E115" s="50" t="s">
        <v>258</v>
      </c>
      <c r="F115" s="50" t="s">
        <v>7</v>
      </c>
      <c r="G115" s="51" t="s">
        <v>172</v>
      </c>
      <c r="H115" s="61">
        <v>1560.5999999999999</v>
      </c>
      <c r="I115" s="35">
        <f>ROUND(0,2)</f>
        <v>0</v>
      </c>
      <c r="J115" s="62">
        <f>ROUND(I115*H115,2)</f>
        <v>0</v>
      </c>
      <c r="K115" s="63">
        <v>0.20999999999999999</v>
      </c>
      <c r="L115" s="64">
        <f>IF(ISNUMBER(K115),ROUND(J115*(K115+1),2),0)</f>
        <v>0</v>
      </c>
      <c r="M115" s="12"/>
      <c r="N115" s="2"/>
      <c r="O115" s="2"/>
      <c r="P115" s="2"/>
      <c r="Q115" s="41">
        <f>IF(ISNUMBER(K115),IF(H115&gt;0,IF(I115&gt;0,J115,0),0),0)</f>
        <v>0</v>
      </c>
      <c r="R115" s="33">
        <f>IF(ISNUMBER(K115)=FALSE,J115,0)</f>
        <v>0</v>
      </c>
    </row>
    <row r="116">
      <c r="A116" s="9"/>
      <c r="B116" s="56" t="s">
        <v>130</v>
      </c>
      <c r="C116" s="1"/>
      <c r="D116" s="1"/>
      <c r="E116" s="57" t="s">
        <v>176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 thickBot="1">
      <c r="A117" s="9"/>
      <c r="B117" s="58" t="s">
        <v>132</v>
      </c>
      <c r="C117" s="29"/>
      <c r="D117" s="29"/>
      <c r="E117" s="59" t="s">
        <v>402</v>
      </c>
      <c r="F117" s="29"/>
      <c r="G117" s="29"/>
      <c r="H117" s="60"/>
      <c r="I117" s="29"/>
      <c r="J117" s="60"/>
      <c r="K117" s="29"/>
      <c r="L117" s="29"/>
      <c r="M117" s="12"/>
      <c r="N117" s="2"/>
      <c r="O117" s="2"/>
      <c r="P117" s="2"/>
      <c r="Q117" s="2"/>
    </row>
    <row r="118" thickTop="1">
      <c r="A118" s="9"/>
      <c r="B118" s="49">
        <v>29</v>
      </c>
      <c r="C118" s="50" t="s">
        <v>261</v>
      </c>
      <c r="D118" s="50" t="s">
        <v>175</v>
      </c>
      <c r="E118" s="50" t="s">
        <v>262</v>
      </c>
      <c r="F118" s="50" t="s">
        <v>7</v>
      </c>
      <c r="G118" s="51" t="s">
        <v>172</v>
      </c>
      <c r="H118" s="61">
        <v>1560.5999999999999</v>
      </c>
      <c r="I118" s="35">
        <f>ROUND(0,2)</f>
        <v>0</v>
      </c>
      <c r="J118" s="62">
        <f>ROUND(I118*H118,2)</f>
        <v>0</v>
      </c>
      <c r="K118" s="63">
        <v>0.20999999999999999</v>
      </c>
      <c r="L118" s="64">
        <f>IF(ISNUMBER(K118),ROUND(J118*(K118+1),2),0)</f>
        <v>0</v>
      </c>
      <c r="M118" s="12"/>
      <c r="N118" s="2"/>
      <c r="O118" s="2"/>
      <c r="P118" s="2"/>
      <c r="Q118" s="41">
        <f>IF(ISNUMBER(K118),IF(H118&gt;0,IF(I118&gt;0,J118,0),0),0)</f>
        <v>0</v>
      </c>
      <c r="R118" s="33">
        <f>IF(ISNUMBER(K118)=FALSE,J118,0)</f>
        <v>0</v>
      </c>
    </row>
    <row r="119">
      <c r="A119" s="9"/>
      <c r="B119" s="56" t="s">
        <v>130</v>
      </c>
      <c r="C119" s="1"/>
      <c r="D119" s="1"/>
      <c r="E119" s="57" t="s">
        <v>263</v>
      </c>
      <c r="F119" s="1"/>
      <c r="G119" s="1"/>
      <c r="H119" s="48"/>
      <c r="I119" s="1"/>
      <c r="J119" s="48"/>
      <c r="K119" s="1"/>
      <c r="L119" s="1"/>
      <c r="M119" s="12"/>
      <c r="N119" s="2"/>
      <c r="O119" s="2"/>
      <c r="P119" s="2"/>
      <c r="Q119" s="2"/>
    </row>
    <row r="120" thickBot="1">
      <c r="A120" s="9"/>
      <c r="B120" s="58" t="s">
        <v>132</v>
      </c>
      <c r="C120" s="29"/>
      <c r="D120" s="29"/>
      <c r="E120" s="59" t="s">
        <v>403</v>
      </c>
      <c r="F120" s="29"/>
      <c r="G120" s="29"/>
      <c r="H120" s="60"/>
      <c r="I120" s="29"/>
      <c r="J120" s="60"/>
      <c r="K120" s="29"/>
      <c r="L120" s="29"/>
      <c r="M120" s="12"/>
      <c r="N120" s="2"/>
      <c r="O120" s="2"/>
      <c r="P120" s="2"/>
      <c r="Q120" s="2"/>
    </row>
    <row r="121" thickTop="1">
      <c r="A121" s="9"/>
      <c r="B121" s="49">
        <v>30</v>
      </c>
      <c r="C121" s="50" t="s">
        <v>265</v>
      </c>
      <c r="D121" s="50" t="s">
        <v>7</v>
      </c>
      <c r="E121" s="50" t="s">
        <v>266</v>
      </c>
      <c r="F121" s="50" t="s">
        <v>7</v>
      </c>
      <c r="G121" s="51" t="s">
        <v>172</v>
      </c>
      <c r="H121" s="61">
        <v>111.55</v>
      </c>
      <c r="I121" s="35">
        <f>ROUND(0,2)</f>
        <v>0</v>
      </c>
      <c r="J121" s="62">
        <f>ROUND(I121*H121,2)</f>
        <v>0</v>
      </c>
      <c r="K121" s="63">
        <v>0.20999999999999999</v>
      </c>
      <c r="L121" s="64">
        <f>IF(ISNUMBER(K121),ROUND(J121*(K121+1),2),0)</f>
        <v>0</v>
      </c>
      <c r="M121" s="12"/>
      <c r="N121" s="2"/>
      <c r="O121" s="2"/>
      <c r="P121" s="2"/>
      <c r="Q121" s="41">
        <f>IF(ISNUMBER(K121),IF(H121&gt;0,IF(I121&gt;0,J121,0),0),0)</f>
        <v>0</v>
      </c>
      <c r="R121" s="33">
        <f>IF(ISNUMBER(K121)=FALSE,J121,0)</f>
        <v>0</v>
      </c>
    </row>
    <row r="122">
      <c r="A122" s="9"/>
      <c r="B122" s="56" t="s">
        <v>130</v>
      </c>
      <c r="C122" s="1"/>
      <c r="D122" s="1"/>
      <c r="E122" s="57" t="s">
        <v>7</v>
      </c>
      <c r="F122" s="1"/>
      <c r="G122" s="1"/>
      <c r="H122" s="48"/>
      <c r="I122" s="1"/>
      <c r="J122" s="48"/>
      <c r="K122" s="1"/>
      <c r="L122" s="1"/>
      <c r="M122" s="12"/>
      <c r="N122" s="2"/>
      <c r="O122" s="2"/>
      <c r="P122" s="2"/>
      <c r="Q122" s="2"/>
    </row>
    <row r="123" thickBot="1">
      <c r="A123" s="9"/>
      <c r="B123" s="58" t="s">
        <v>132</v>
      </c>
      <c r="C123" s="29"/>
      <c r="D123" s="29"/>
      <c r="E123" s="59" t="s">
        <v>404</v>
      </c>
      <c r="F123" s="29"/>
      <c r="G123" s="29"/>
      <c r="H123" s="60"/>
      <c r="I123" s="29"/>
      <c r="J123" s="60"/>
      <c r="K123" s="29"/>
      <c r="L123" s="29"/>
      <c r="M123" s="12"/>
      <c r="N123" s="2"/>
      <c r="O123" s="2"/>
      <c r="P123" s="2"/>
      <c r="Q123" s="2"/>
    </row>
    <row r="124" thickTop="1">
      <c r="A124" s="9"/>
      <c r="B124" s="49">
        <v>31</v>
      </c>
      <c r="C124" s="50" t="s">
        <v>268</v>
      </c>
      <c r="D124" s="50" t="s">
        <v>7</v>
      </c>
      <c r="E124" s="50" t="s">
        <v>269</v>
      </c>
      <c r="F124" s="50" t="s">
        <v>7</v>
      </c>
      <c r="G124" s="51" t="s">
        <v>200</v>
      </c>
      <c r="H124" s="61">
        <v>3948</v>
      </c>
      <c r="I124" s="35">
        <f>ROUND(0,2)</f>
        <v>0</v>
      </c>
      <c r="J124" s="62">
        <f>ROUND(I124*H124,2)</f>
        <v>0</v>
      </c>
      <c r="K124" s="63">
        <v>0.20999999999999999</v>
      </c>
      <c r="L124" s="64">
        <f>IF(ISNUMBER(K124),ROUND(J124*(K124+1),2),0)</f>
        <v>0</v>
      </c>
      <c r="M124" s="12"/>
      <c r="N124" s="2"/>
      <c r="O124" s="2"/>
      <c r="P124" s="2"/>
      <c r="Q124" s="41">
        <f>IF(ISNUMBER(K124),IF(H124&gt;0,IF(I124&gt;0,J124,0),0),0)</f>
        <v>0</v>
      </c>
      <c r="R124" s="33">
        <f>IF(ISNUMBER(K124)=FALSE,J124,0)</f>
        <v>0</v>
      </c>
    </row>
    <row r="125">
      <c r="A125" s="9"/>
      <c r="B125" s="56" t="s">
        <v>130</v>
      </c>
      <c r="C125" s="1"/>
      <c r="D125" s="1"/>
      <c r="E125" s="57" t="s">
        <v>7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 thickBot="1">
      <c r="A126" s="9"/>
      <c r="B126" s="58" t="s">
        <v>132</v>
      </c>
      <c r="C126" s="29"/>
      <c r="D126" s="29"/>
      <c r="E126" s="59" t="s">
        <v>405</v>
      </c>
      <c r="F126" s="29"/>
      <c r="G126" s="29"/>
      <c r="H126" s="60"/>
      <c r="I126" s="29"/>
      <c r="J126" s="60"/>
      <c r="K126" s="29"/>
      <c r="L126" s="29"/>
      <c r="M126" s="12"/>
      <c r="N126" s="2"/>
      <c r="O126" s="2"/>
      <c r="P126" s="2"/>
      <c r="Q126" s="2"/>
    </row>
    <row r="127" thickTop="1">
      <c r="A127" s="9"/>
      <c r="B127" s="49">
        <v>32</v>
      </c>
      <c r="C127" s="50" t="s">
        <v>271</v>
      </c>
      <c r="D127" s="50" t="s">
        <v>7</v>
      </c>
      <c r="E127" s="50" t="s">
        <v>272</v>
      </c>
      <c r="F127" s="50" t="s">
        <v>7</v>
      </c>
      <c r="G127" s="51" t="s">
        <v>172</v>
      </c>
      <c r="H127" s="61">
        <v>10.6</v>
      </c>
      <c r="I127" s="35">
        <f>ROUND(0,2)</f>
        <v>0</v>
      </c>
      <c r="J127" s="62">
        <f>ROUND(I127*H127,2)</f>
        <v>0</v>
      </c>
      <c r="K127" s="63">
        <v>0.20999999999999999</v>
      </c>
      <c r="L127" s="64">
        <f>IF(ISNUMBER(K127),ROUND(J127*(K127+1),2),0)</f>
        <v>0</v>
      </c>
      <c r="M127" s="12"/>
      <c r="N127" s="2"/>
      <c r="O127" s="2"/>
      <c r="P127" s="2"/>
      <c r="Q127" s="41">
        <f>IF(ISNUMBER(K127),IF(H127&gt;0,IF(I127&gt;0,J127,0),0),0)</f>
        <v>0</v>
      </c>
      <c r="R127" s="33">
        <f>IF(ISNUMBER(K127)=FALSE,J127,0)</f>
        <v>0</v>
      </c>
    </row>
    <row r="128">
      <c r="A128" s="9"/>
      <c r="B128" s="56" t="s">
        <v>130</v>
      </c>
      <c r="C128" s="1"/>
      <c r="D128" s="1"/>
      <c r="E128" s="57" t="s">
        <v>273</v>
      </c>
      <c r="F128" s="1"/>
      <c r="G128" s="1"/>
      <c r="H128" s="48"/>
      <c r="I128" s="1"/>
      <c r="J128" s="48"/>
      <c r="K128" s="1"/>
      <c r="L128" s="1"/>
      <c r="M128" s="12"/>
      <c r="N128" s="2"/>
      <c r="O128" s="2"/>
      <c r="P128" s="2"/>
      <c r="Q128" s="2"/>
    </row>
    <row r="129" thickBot="1">
      <c r="A129" s="9"/>
      <c r="B129" s="58" t="s">
        <v>132</v>
      </c>
      <c r="C129" s="29"/>
      <c r="D129" s="29"/>
      <c r="E129" s="59" t="s">
        <v>406</v>
      </c>
      <c r="F129" s="29"/>
      <c r="G129" s="29"/>
      <c r="H129" s="60"/>
      <c r="I129" s="29"/>
      <c r="J129" s="60"/>
      <c r="K129" s="29"/>
      <c r="L129" s="29"/>
      <c r="M129" s="12"/>
      <c r="N129" s="2"/>
      <c r="O129" s="2"/>
      <c r="P129" s="2"/>
      <c r="Q129" s="2"/>
    </row>
    <row r="130" thickTop="1">
      <c r="A130" s="9"/>
      <c r="B130" s="49">
        <v>33</v>
      </c>
      <c r="C130" s="50" t="s">
        <v>275</v>
      </c>
      <c r="D130" s="50" t="s">
        <v>7</v>
      </c>
      <c r="E130" s="50" t="s">
        <v>276</v>
      </c>
      <c r="F130" s="50" t="s">
        <v>7</v>
      </c>
      <c r="G130" s="51" t="s">
        <v>172</v>
      </c>
      <c r="H130" s="61">
        <v>21.899999999999999</v>
      </c>
      <c r="I130" s="35">
        <f>ROUND(0,2)</f>
        <v>0</v>
      </c>
      <c r="J130" s="62">
        <f>ROUND(I130*H130,2)</f>
        <v>0</v>
      </c>
      <c r="K130" s="63">
        <v>0.20999999999999999</v>
      </c>
      <c r="L130" s="64">
        <f>IF(ISNUMBER(K130),ROUND(J130*(K130+1),2),0)</f>
        <v>0</v>
      </c>
      <c r="M130" s="12"/>
      <c r="N130" s="2"/>
      <c r="O130" s="2"/>
      <c r="P130" s="2"/>
      <c r="Q130" s="41">
        <f>IF(ISNUMBER(K130),IF(H130&gt;0,IF(I130&gt;0,J130,0),0),0)</f>
        <v>0</v>
      </c>
      <c r="R130" s="33">
        <f>IF(ISNUMBER(K130)=FALSE,J130,0)</f>
        <v>0</v>
      </c>
    </row>
    <row r="131">
      <c r="A131" s="9"/>
      <c r="B131" s="56" t="s">
        <v>130</v>
      </c>
      <c r="C131" s="1"/>
      <c r="D131" s="1"/>
      <c r="E131" s="57" t="s">
        <v>273</v>
      </c>
      <c r="F131" s="1"/>
      <c r="G131" s="1"/>
      <c r="H131" s="48"/>
      <c r="I131" s="1"/>
      <c r="J131" s="48"/>
      <c r="K131" s="1"/>
      <c r="L131" s="1"/>
      <c r="M131" s="12"/>
      <c r="N131" s="2"/>
      <c r="O131" s="2"/>
      <c r="P131" s="2"/>
      <c r="Q131" s="2"/>
    </row>
    <row r="132" thickBot="1">
      <c r="A132" s="9"/>
      <c r="B132" s="58" t="s">
        <v>132</v>
      </c>
      <c r="C132" s="29"/>
      <c r="D132" s="29"/>
      <c r="E132" s="59" t="s">
        <v>407</v>
      </c>
      <c r="F132" s="29"/>
      <c r="G132" s="29"/>
      <c r="H132" s="60"/>
      <c r="I132" s="29"/>
      <c r="J132" s="60"/>
      <c r="K132" s="29"/>
      <c r="L132" s="29"/>
      <c r="M132" s="12"/>
      <c r="N132" s="2"/>
      <c r="O132" s="2"/>
      <c r="P132" s="2"/>
      <c r="Q132" s="2"/>
    </row>
    <row r="133" thickTop="1">
      <c r="A133" s="9"/>
      <c r="B133" s="49">
        <v>34</v>
      </c>
      <c r="C133" s="50" t="s">
        <v>278</v>
      </c>
      <c r="D133" s="50" t="s">
        <v>7</v>
      </c>
      <c r="E133" s="50" t="s">
        <v>279</v>
      </c>
      <c r="F133" s="50" t="s">
        <v>7</v>
      </c>
      <c r="G133" s="51" t="s">
        <v>200</v>
      </c>
      <c r="H133" s="61">
        <v>216.667</v>
      </c>
      <c r="I133" s="35">
        <f>ROUND(0,2)</f>
        <v>0</v>
      </c>
      <c r="J133" s="62">
        <f>ROUND(I133*H133,2)</f>
        <v>0</v>
      </c>
      <c r="K133" s="63">
        <v>0.20999999999999999</v>
      </c>
      <c r="L133" s="64">
        <f>IF(ISNUMBER(K133),ROUND(J133*(K133+1),2),0)</f>
        <v>0</v>
      </c>
      <c r="M133" s="12"/>
      <c r="N133" s="2"/>
      <c r="O133" s="2"/>
      <c r="P133" s="2"/>
      <c r="Q133" s="41">
        <f>IF(ISNUMBER(K133),IF(H133&gt;0,IF(I133&gt;0,J133,0),0),0)</f>
        <v>0</v>
      </c>
      <c r="R133" s="33">
        <f>IF(ISNUMBER(K133)=FALSE,J133,0)</f>
        <v>0</v>
      </c>
    </row>
    <row r="134">
      <c r="A134" s="9"/>
      <c r="B134" s="56" t="s">
        <v>130</v>
      </c>
      <c r="C134" s="1"/>
      <c r="D134" s="1"/>
      <c r="E134" s="57" t="s">
        <v>280</v>
      </c>
      <c r="F134" s="1"/>
      <c r="G134" s="1"/>
      <c r="H134" s="48"/>
      <c r="I134" s="1"/>
      <c r="J134" s="48"/>
      <c r="K134" s="1"/>
      <c r="L134" s="1"/>
      <c r="M134" s="12"/>
      <c r="N134" s="2"/>
      <c r="O134" s="2"/>
      <c r="P134" s="2"/>
      <c r="Q134" s="2"/>
    </row>
    <row r="135" thickBot="1">
      <c r="A135" s="9"/>
      <c r="B135" s="58" t="s">
        <v>132</v>
      </c>
      <c r="C135" s="29"/>
      <c r="D135" s="29"/>
      <c r="E135" s="59" t="s">
        <v>408</v>
      </c>
      <c r="F135" s="29"/>
      <c r="G135" s="29"/>
      <c r="H135" s="60"/>
      <c r="I135" s="29"/>
      <c r="J135" s="60"/>
      <c r="K135" s="29"/>
      <c r="L135" s="29"/>
      <c r="M135" s="12"/>
      <c r="N135" s="2"/>
      <c r="O135" s="2"/>
      <c r="P135" s="2"/>
      <c r="Q135" s="2"/>
    </row>
    <row r="136" thickTop="1">
      <c r="A136" s="9"/>
      <c r="B136" s="49">
        <v>35</v>
      </c>
      <c r="C136" s="50" t="s">
        <v>282</v>
      </c>
      <c r="D136" s="50" t="s">
        <v>7</v>
      </c>
      <c r="E136" s="50" t="s">
        <v>283</v>
      </c>
      <c r="F136" s="50" t="s">
        <v>7</v>
      </c>
      <c r="G136" s="51" t="s">
        <v>162</v>
      </c>
      <c r="H136" s="61">
        <v>10</v>
      </c>
      <c r="I136" s="35">
        <f>ROUND(0,2)</f>
        <v>0</v>
      </c>
      <c r="J136" s="62">
        <f>ROUND(I136*H136,2)</f>
        <v>0</v>
      </c>
      <c r="K136" s="63">
        <v>0.20999999999999999</v>
      </c>
      <c r="L136" s="64">
        <f>IF(ISNUMBER(K136),ROUND(J136*(K136+1),2),0)</f>
        <v>0</v>
      </c>
      <c r="M136" s="12"/>
      <c r="N136" s="2"/>
      <c r="O136" s="2"/>
      <c r="P136" s="2"/>
      <c r="Q136" s="41">
        <f>IF(ISNUMBER(K136),IF(H136&gt;0,IF(I136&gt;0,J136,0),0),0)</f>
        <v>0</v>
      </c>
      <c r="R136" s="33">
        <f>IF(ISNUMBER(K136)=FALSE,J136,0)</f>
        <v>0</v>
      </c>
    </row>
    <row r="137">
      <c r="A137" s="9"/>
      <c r="B137" s="56" t="s">
        <v>130</v>
      </c>
      <c r="C137" s="1"/>
      <c r="D137" s="1"/>
      <c r="E137" s="57" t="s">
        <v>409</v>
      </c>
      <c r="F137" s="1"/>
      <c r="G137" s="1"/>
      <c r="H137" s="48"/>
      <c r="I137" s="1"/>
      <c r="J137" s="48"/>
      <c r="K137" s="1"/>
      <c r="L137" s="1"/>
      <c r="M137" s="12"/>
      <c r="N137" s="2"/>
      <c r="O137" s="2"/>
      <c r="P137" s="2"/>
      <c r="Q137" s="2"/>
    </row>
    <row r="138" thickBot="1">
      <c r="A138" s="9"/>
      <c r="B138" s="58" t="s">
        <v>132</v>
      </c>
      <c r="C138" s="29"/>
      <c r="D138" s="29"/>
      <c r="E138" s="59" t="s">
        <v>285</v>
      </c>
      <c r="F138" s="29"/>
      <c r="G138" s="29"/>
      <c r="H138" s="60"/>
      <c r="I138" s="29"/>
      <c r="J138" s="60"/>
      <c r="K138" s="29"/>
      <c r="L138" s="29"/>
      <c r="M138" s="12"/>
      <c r="N138" s="2"/>
      <c r="O138" s="2"/>
      <c r="P138" s="2"/>
      <c r="Q138" s="2"/>
    </row>
    <row r="139" thickTop="1" thickBot="1" ht="25" customHeight="1">
      <c r="A139" s="9"/>
      <c r="B139" s="1"/>
      <c r="C139" s="65">
        <v>1</v>
      </c>
      <c r="D139" s="1"/>
      <c r="E139" s="66" t="s">
        <v>165</v>
      </c>
      <c r="F139" s="1"/>
      <c r="G139" s="67" t="s">
        <v>152</v>
      </c>
      <c r="H139" s="68">
        <f>J58+J61+J64+J67+J70+J73+J76+J79+J82+J85+J88+J91+J94+J97+J100+J103+J106+J109+J112+J115+J118+J121+J124+J127+J130+J133+J136</f>
        <v>0</v>
      </c>
      <c r="I139" s="67" t="s">
        <v>153</v>
      </c>
      <c r="J139" s="69">
        <f>(L139-H139)</f>
        <v>0</v>
      </c>
      <c r="K139" s="67" t="s">
        <v>154</v>
      </c>
      <c r="L139" s="70">
        <f>L58+L61+L64+L67+L70+L73+L76+L79+L82+L85+L88+L91+L94+L97+L100+L103+L106+L109+L112+L115+L118+L121+L124+L127+L130+L133+L136</f>
        <v>0</v>
      </c>
      <c r="M139" s="12"/>
      <c r="N139" s="2"/>
      <c r="O139" s="2"/>
      <c r="P139" s="2"/>
      <c r="Q139" s="41">
        <f>0+Q58+Q61+Q64+Q67+Q70+Q73+Q76+Q79+Q82+Q85+Q88+Q91+Q94+Q97+Q100+Q103+Q106+Q109+Q112+Q115+Q118+Q121+Q124+Q127+Q130+Q133+Q136</f>
        <v>0</v>
      </c>
      <c r="R139" s="33">
        <f>0+R58+R61+R64+R67+R70+R73+R76+R79+R82+R85+R88+R91+R94+R97+R100+R103+R106+R109+R112+R115+R118+R121+R124+R127+R130+R133+R136</f>
        <v>0</v>
      </c>
      <c r="S139" s="71">
        <f>Q139*(1+J139)+R139</f>
        <v>0</v>
      </c>
    </row>
    <row r="140" thickTop="1" thickBot="1" ht="25" customHeight="1">
      <c r="A140" s="9"/>
      <c r="B140" s="72"/>
      <c r="C140" s="72"/>
      <c r="D140" s="72"/>
      <c r="E140" s="73"/>
      <c r="F140" s="72"/>
      <c r="G140" s="74" t="s">
        <v>155</v>
      </c>
      <c r="H140" s="75">
        <f>J58+J61+J64+J67+J70+J73+J76+J79+J82+J85+J88+J91+J94+J97+J100+J103+J106+J109+J112+J115+J118+J121+J124+J127+J130+J133+J136</f>
        <v>0</v>
      </c>
      <c r="I140" s="74" t="s">
        <v>156</v>
      </c>
      <c r="J140" s="76">
        <f>0+J139</f>
        <v>0</v>
      </c>
      <c r="K140" s="74" t="s">
        <v>157</v>
      </c>
      <c r="L140" s="77">
        <f>L58+L61+L64+L67+L70+L73+L76+L79+L82+L85+L88+L91+L94+L97+L100+L103+L106+L109+L112+L115+L118+L121+L124+L127+L130+L133+L136</f>
        <v>0</v>
      </c>
      <c r="M140" s="12"/>
      <c r="N140" s="2"/>
      <c r="O140" s="2"/>
      <c r="P140" s="2"/>
      <c r="Q140" s="2"/>
    </row>
    <row r="141" ht="40" customHeight="1">
      <c r="A141" s="9"/>
      <c r="B141" s="82" t="s">
        <v>286</v>
      </c>
      <c r="C141" s="1"/>
      <c r="D141" s="1"/>
      <c r="E141" s="1"/>
      <c r="F141" s="1"/>
      <c r="G141" s="1"/>
      <c r="H141" s="48"/>
      <c r="I141" s="1"/>
      <c r="J141" s="48"/>
      <c r="K141" s="1"/>
      <c r="L141" s="1"/>
      <c r="M141" s="12"/>
      <c r="N141" s="2"/>
      <c r="O141" s="2"/>
      <c r="P141" s="2"/>
      <c r="Q141" s="2"/>
    </row>
    <row r="142">
      <c r="A142" s="9"/>
      <c r="B142" s="49">
        <v>36</v>
      </c>
      <c r="C142" s="50" t="s">
        <v>287</v>
      </c>
      <c r="D142" s="50" t="s">
        <v>7</v>
      </c>
      <c r="E142" s="50" t="s">
        <v>288</v>
      </c>
      <c r="F142" s="50" t="s">
        <v>7</v>
      </c>
      <c r="G142" s="51" t="s">
        <v>200</v>
      </c>
      <c r="H142" s="52">
        <v>1275</v>
      </c>
      <c r="I142" s="24">
        <f>ROUND(0,2)</f>
        <v>0</v>
      </c>
      <c r="J142" s="53">
        <f>ROUND(I142*H142,2)</f>
        <v>0</v>
      </c>
      <c r="K142" s="54">
        <v>0.20999999999999999</v>
      </c>
      <c r="L142" s="55">
        <f>IF(ISNUMBER(K142),ROUND(J142*(K142+1),2),0)</f>
        <v>0</v>
      </c>
      <c r="M142" s="12"/>
      <c r="N142" s="2"/>
      <c r="O142" s="2"/>
      <c r="P142" s="2"/>
      <c r="Q142" s="41">
        <f>IF(ISNUMBER(K142),IF(H142&gt;0,IF(I142&gt;0,J142,0),0),0)</f>
        <v>0</v>
      </c>
      <c r="R142" s="33">
        <f>IF(ISNUMBER(K142)=FALSE,J142,0)</f>
        <v>0</v>
      </c>
    </row>
    <row r="143">
      <c r="A143" s="9"/>
      <c r="B143" s="56" t="s">
        <v>130</v>
      </c>
      <c r="C143" s="1"/>
      <c r="D143" s="1"/>
      <c r="E143" s="57" t="s">
        <v>289</v>
      </c>
      <c r="F143" s="1"/>
      <c r="G143" s="1"/>
      <c r="H143" s="48"/>
      <c r="I143" s="1"/>
      <c r="J143" s="48"/>
      <c r="K143" s="1"/>
      <c r="L143" s="1"/>
      <c r="M143" s="12"/>
      <c r="N143" s="2"/>
      <c r="O143" s="2"/>
      <c r="P143" s="2"/>
      <c r="Q143" s="2"/>
    </row>
    <row r="144" thickBot="1">
      <c r="A144" s="9"/>
      <c r="B144" s="58" t="s">
        <v>132</v>
      </c>
      <c r="C144" s="29"/>
      <c r="D144" s="29"/>
      <c r="E144" s="59" t="s">
        <v>410</v>
      </c>
      <c r="F144" s="29"/>
      <c r="G144" s="29"/>
      <c r="H144" s="60"/>
      <c r="I144" s="29"/>
      <c r="J144" s="60"/>
      <c r="K144" s="29"/>
      <c r="L144" s="29"/>
      <c r="M144" s="12"/>
      <c r="N144" s="2"/>
      <c r="O144" s="2"/>
      <c r="P144" s="2"/>
      <c r="Q144" s="2"/>
    </row>
    <row r="145" thickTop="1">
      <c r="A145" s="9"/>
      <c r="B145" s="49">
        <v>37</v>
      </c>
      <c r="C145" s="50" t="s">
        <v>291</v>
      </c>
      <c r="D145" s="50" t="s">
        <v>7</v>
      </c>
      <c r="E145" s="50" t="s">
        <v>292</v>
      </c>
      <c r="F145" s="50" t="s">
        <v>7</v>
      </c>
      <c r="G145" s="51" t="s">
        <v>227</v>
      </c>
      <c r="H145" s="61">
        <v>510</v>
      </c>
      <c r="I145" s="35">
        <f>ROUND(0,2)</f>
        <v>0</v>
      </c>
      <c r="J145" s="62">
        <f>ROUND(I145*H145,2)</f>
        <v>0</v>
      </c>
      <c r="K145" s="63">
        <v>0.20999999999999999</v>
      </c>
      <c r="L145" s="64">
        <f>IF(ISNUMBER(K145),ROUND(J145*(K145+1),2),0)</f>
        <v>0</v>
      </c>
      <c r="M145" s="12"/>
      <c r="N145" s="2"/>
      <c r="O145" s="2"/>
      <c r="P145" s="2"/>
      <c r="Q145" s="41">
        <f>IF(ISNUMBER(K145),IF(H145&gt;0,IF(I145&gt;0,J145,0),0),0)</f>
        <v>0</v>
      </c>
      <c r="R145" s="33">
        <f>IF(ISNUMBER(K145)=FALSE,J145,0)</f>
        <v>0</v>
      </c>
    </row>
    <row r="146">
      <c r="A146" s="9"/>
      <c r="B146" s="56" t="s">
        <v>130</v>
      </c>
      <c r="C146" s="1"/>
      <c r="D146" s="1"/>
      <c r="E146" s="57" t="s">
        <v>7</v>
      </c>
      <c r="F146" s="1"/>
      <c r="G146" s="1"/>
      <c r="H146" s="48"/>
      <c r="I146" s="1"/>
      <c r="J146" s="48"/>
      <c r="K146" s="1"/>
      <c r="L146" s="1"/>
      <c r="M146" s="12"/>
      <c r="N146" s="2"/>
      <c r="O146" s="2"/>
      <c r="P146" s="2"/>
      <c r="Q146" s="2"/>
    </row>
    <row r="147" thickBot="1">
      <c r="A147" s="9"/>
      <c r="B147" s="58" t="s">
        <v>132</v>
      </c>
      <c r="C147" s="29"/>
      <c r="D147" s="29"/>
      <c r="E147" s="59" t="s">
        <v>411</v>
      </c>
      <c r="F147" s="29"/>
      <c r="G147" s="29"/>
      <c r="H147" s="60"/>
      <c r="I147" s="29"/>
      <c r="J147" s="60"/>
      <c r="K147" s="29"/>
      <c r="L147" s="29"/>
      <c r="M147" s="12"/>
      <c r="N147" s="2"/>
      <c r="O147" s="2"/>
      <c r="P147" s="2"/>
      <c r="Q147" s="2"/>
    </row>
    <row r="148" thickTop="1">
      <c r="A148" s="9"/>
      <c r="B148" s="49">
        <v>38</v>
      </c>
      <c r="C148" s="50" t="s">
        <v>294</v>
      </c>
      <c r="D148" s="50" t="s">
        <v>7</v>
      </c>
      <c r="E148" s="50" t="s">
        <v>295</v>
      </c>
      <c r="F148" s="50" t="s">
        <v>7</v>
      </c>
      <c r="G148" s="51" t="s">
        <v>200</v>
      </c>
      <c r="H148" s="61">
        <v>3121.1999999999998</v>
      </c>
      <c r="I148" s="35">
        <f>ROUND(0,2)</f>
        <v>0</v>
      </c>
      <c r="J148" s="62">
        <f>ROUND(I148*H148,2)</f>
        <v>0</v>
      </c>
      <c r="K148" s="63">
        <v>0.20999999999999999</v>
      </c>
      <c r="L148" s="64">
        <f>IF(ISNUMBER(K148),ROUND(J148*(K148+1),2),0)</f>
        <v>0</v>
      </c>
      <c r="M148" s="12"/>
      <c r="N148" s="2"/>
      <c r="O148" s="2"/>
      <c r="P148" s="2"/>
      <c r="Q148" s="41">
        <f>IF(ISNUMBER(K148),IF(H148&gt;0,IF(I148&gt;0,J148,0),0),0)</f>
        <v>0</v>
      </c>
      <c r="R148" s="33">
        <f>IF(ISNUMBER(K148)=FALSE,J148,0)</f>
        <v>0</v>
      </c>
    </row>
    <row r="149">
      <c r="A149" s="9"/>
      <c r="B149" s="56" t="s">
        <v>130</v>
      </c>
      <c r="C149" s="1"/>
      <c r="D149" s="1"/>
      <c r="E149" s="57" t="s">
        <v>176</v>
      </c>
      <c r="F149" s="1"/>
      <c r="G149" s="1"/>
      <c r="H149" s="48"/>
      <c r="I149" s="1"/>
      <c r="J149" s="48"/>
      <c r="K149" s="1"/>
      <c r="L149" s="1"/>
      <c r="M149" s="12"/>
      <c r="N149" s="2"/>
      <c r="O149" s="2"/>
      <c r="P149" s="2"/>
      <c r="Q149" s="2"/>
    </row>
    <row r="150" thickBot="1">
      <c r="A150" s="9"/>
      <c r="B150" s="58" t="s">
        <v>132</v>
      </c>
      <c r="C150" s="29"/>
      <c r="D150" s="29"/>
      <c r="E150" s="59" t="s">
        <v>412</v>
      </c>
      <c r="F150" s="29"/>
      <c r="G150" s="29"/>
      <c r="H150" s="60"/>
      <c r="I150" s="29"/>
      <c r="J150" s="60"/>
      <c r="K150" s="29"/>
      <c r="L150" s="29"/>
      <c r="M150" s="12"/>
      <c r="N150" s="2"/>
      <c r="O150" s="2"/>
      <c r="P150" s="2"/>
      <c r="Q150" s="2"/>
    </row>
    <row r="151" thickTop="1" thickBot="1" ht="25" customHeight="1">
      <c r="A151" s="9"/>
      <c r="B151" s="1"/>
      <c r="C151" s="65">
        <v>2</v>
      </c>
      <c r="D151" s="1"/>
      <c r="E151" s="66" t="s">
        <v>166</v>
      </c>
      <c r="F151" s="1"/>
      <c r="G151" s="67" t="s">
        <v>152</v>
      </c>
      <c r="H151" s="68">
        <f>J142+J145+J148</f>
        <v>0</v>
      </c>
      <c r="I151" s="67" t="s">
        <v>153</v>
      </c>
      <c r="J151" s="69">
        <f>(L151-H151)</f>
        <v>0</v>
      </c>
      <c r="K151" s="67" t="s">
        <v>154</v>
      </c>
      <c r="L151" s="70">
        <f>L142+L145+L148</f>
        <v>0</v>
      </c>
      <c r="M151" s="12"/>
      <c r="N151" s="2"/>
      <c r="O151" s="2"/>
      <c r="P151" s="2"/>
      <c r="Q151" s="41">
        <f>0+Q142+Q145+Q148</f>
        <v>0</v>
      </c>
      <c r="R151" s="33">
        <f>0+R142+R145+R148</f>
        <v>0</v>
      </c>
      <c r="S151" s="71">
        <f>Q151*(1+J151)+R151</f>
        <v>0</v>
      </c>
    </row>
    <row r="152" thickTop="1" thickBot="1" ht="25" customHeight="1">
      <c r="A152" s="9"/>
      <c r="B152" s="72"/>
      <c r="C152" s="72"/>
      <c r="D152" s="72"/>
      <c r="E152" s="73"/>
      <c r="F152" s="72"/>
      <c r="G152" s="74" t="s">
        <v>155</v>
      </c>
      <c r="H152" s="75">
        <f>J142+J145+J148</f>
        <v>0</v>
      </c>
      <c r="I152" s="74" t="s">
        <v>156</v>
      </c>
      <c r="J152" s="76">
        <f>0+J151</f>
        <v>0</v>
      </c>
      <c r="K152" s="74" t="s">
        <v>157</v>
      </c>
      <c r="L152" s="77">
        <f>L142+L145+L148</f>
        <v>0</v>
      </c>
      <c r="M152" s="12"/>
      <c r="N152" s="2"/>
      <c r="O152" s="2"/>
      <c r="P152" s="2"/>
      <c r="Q152" s="2"/>
    </row>
    <row r="153" ht="40" customHeight="1">
      <c r="A153" s="9"/>
      <c r="B153" s="82" t="s">
        <v>297</v>
      </c>
      <c r="C153" s="1"/>
      <c r="D153" s="1"/>
      <c r="E153" s="1"/>
      <c r="F153" s="1"/>
      <c r="G153" s="1"/>
      <c r="H153" s="48"/>
      <c r="I153" s="1"/>
      <c r="J153" s="48"/>
      <c r="K153" s="1"/>
      <c r="L153" s="1"/>
      <c r="M153" s="12"/>
      <c r="N153" s="2"/>
      <c r="O153" s="2"/>
      <c r="P153" s="2"/>
      <c r="Q153" s="2"/>
    </row>
    <row r="154">
      <c r="A154" s="9"/>
      <c r="B154" s="49">
        <v>39</v>
      </c>
      <c r="C154" s="50" t="s">
        <v>298</v>
      </c>
      <c r="D154" s="50" t="s">
        <v>7</v>
      </c>
      <c r="E154" s="50" t="s">
        <v>299</v>
      </c>
      <c r="F154" s="50" t="s">
        <v>7</v>
      </c>
      <c r="G154" s="51" t="s">
        <v>172</v>
      </c>
      <c r="H154" s="52">
        <v>470.47000000000003</v>
      </c>
      <c r="I154" s="24">
        <f>ROUND(0,2)</f>
        <v>0</v>
      </c>
      <c r="J154" s="53">
        <f>ROUND(I154*H154,2)</f>
        <v>0</v>
      </c>
      <c r="K154" s="54">
        <v>0.20999999999999999</v>
      </c>
      <c r="L154" s="55">
        <f>IF(ISNUMBER(K154),ROUND(J154*(K154+1),2),0)</f>
        <v>0</v>
      </c>
      <c r="M154" s="12"/>
      <c r="N154" s="2"/>
      <c r="O154" s="2"/>
      <c r="P154" s="2"/>
      <c r="Q154" s="41">
        <f>IF(ISNUMBER(K154),IF(H154&gt;0,IF(I154&gt;0,J154,0),0),0)</f>
        <v>0</v>
      </c>
      <c r="R154" s="33">
        <f>IF(ISNUMBER(K154)=FALSE,J154,0)</f>
        <v>0</v>
      </c>
    </row>
    <row r="155">
      <c r="A155" s="9"/>
      <c r="B155" s="56" t="s">
        <v>130</v>
      </c>
      <c r="C155" s="1"/>
      <c r="D155" s="1"/>
      <c r="E155" s="57" t="s">
        <v>300</v>
      </c>
      <c r="F155" s="1"/>
      <c r="G155" s="1"/>
      <c r="H155" s="48"/>
      <c r="I155" s="1"/>
      <c r="J155" s="48"/>
      <c r="K155" s="1"/>
      <c r="L155" s="1"/>
      <c r="M155" s="12"/>
      <c r="N155" s="2"/>
      <c r="O155" s="2"/>
      <c r="P155" s="2"/>
      <c r="Q155" s="2"/>
    </row>
    <row r="156" thickBot="1">
      <c r="A156" s="9"/>
      <c r="B156" s="58" t="s">
        <v>132</v>
      </c>
      <c r="C156" s="29"/>
      <c r="D156" s="29"/>
      <c r="E156" s="59" t="s">
        <v>413</v>
      </c>
      <c r="F156" s="29"/>
      <c r="G156" s="29"/>
      <c r="H156" s="60"/>
      <c r="I156" s="29"/>
      <c r="J156" s="60"/>
      <c r="K156" s="29"/>
      <c r="L156" s="29"/>
      <c r="M156" s="12"/>
      <c r="N156" s="2"/>
      <c r="O156" s="2"/>
      <c r="P156" s="2"/>
      <c r="Q156" s="2"/>
    </row>
    <row r="157" thickTop="1">
      <c r="A157" s="9"/>
      <c r="B157" s="49">
        <v>40</v>
      </c>
      <c r="C157" s="50" t="s">
        <v>302</v>
      </c>
      <c r="D157" s="50" t="s">
        <v>7</v>
      </c>
      <c r="E157" s="50" t="s">
        <v>303</v>
      </c>
      <c r="F157" s="50" t="s">
        <v>7</v>
      </c>
      <c r="G157" s="51" t="s">
        <v>172</v>
      </c>
      <c r="H157" s="61">
        <v>789.60000000000002</v>
      </c>
      <c r="I157" s="35">
        <f>ROUND(0,2)</f>
        <v>0</v>
      </c>
      <c r="J157" s="62">
        <f>ROUND(I157*H157,2)</f>
        <v>0</v>
      </c>
      <c r="K157" s="63">
        <v>0.20999999999999999</v>
      </c>
      <c r="L157" s="64">
        <f>IF(ISNUMBER(K157),ROUND(J157*(K157+1),2),0)</f>
        <v>0</v>
      </c>
      <c r="M157" s="12"/>
      <c r="N157" s="2"/>
      <c r="O157" s="2"/>
      <c r="P157" s="2"/>
      <c r="Q157" s="41">
        <f>IF(ISNUMBER(K157),IF(H157&gt;0,IF(I157&gt;0,J157,0),0),0)</f>
        <v>0</v>
      </c>
      <c r="R157" s="33">
        <f>IF(ISNUMBER(K157)=FALSE,J157,0)</f>
        <v>0</v>
      </c>
    </row>
    <row r="158">
      <c r="A158" s="9"/>
      <c r="B158" s="56" t="s">
        <v>130</v>
      </c>
      <c r="C158" s="1"/>
      <c r="D158" s="1"/>
      <c r="E158" s="57" t="s">
        <v>304</v>
      </c>
      <c r="F158" s="1"/>
      <c r="G158" s="1"/>
      <c r="H158" s="48"/>
      <c r="I158" s="1"/>
      <c r="J158" s="48"/>
      <c r="K158" s="1"/>
      <c r="L158" s="1"/>
      <c r="M158" s="12"/>
      <c r="N158" s="2"/>
      <c r="O158" s="2"/>
      <c r="P158" s="2"/>
      <c r="Q158" s="2"/>
    </row>
    <row r="159" thickBot="1">
      <c r="A159" s="9"/>
      <c r="B159" s="58" t="s">
        <v>132</v>
      </c>
      <c r="C159" s="29"/>
      <c r="D159" s="29"/>
      <c r="E159" s="59" t="s">
        <v>414</v>
      </c>
      <c r="F159" s="29"/>
      <c r="G159" s="29"/>
      <c r="H159" s="60"/>
      <c r="I159" s="29"/>
      <c r="J159" s="60"/>
      <c r="K159" s="29"/>
      <c r="L159" s="29"/>
      <c r="M159" s="12"/>
      <c r="N159" s="2"/>
      <c r="O159" s="2"/>
      <c r="P159" s="2"/>
      <c r="Q159" s="2"/>
    </row>
    <row r="160" thickTop="1">
      <c r="A160" s="9"/>
      <c r="B160" s="49">
        <v>41</v>
      </c>
      <c r="C160" s="50" t="s">
        <v>306</v>
      </c>
      <c r="D160" s="50" t="s">
        <v>7</v>
      </c>
      <c r="E160" s="50" t="s">
        <v>307</v>
      </c>
      <c r="F160" s="50" t="s">
        <v>7</v>
      </c>
      <c r="G160" s="51" t="s">
        <v>200</v>
      </c>
      <c r="H160" s="61">
        <v>10</v>
      </c>
      <c r="I160" s="35">
        <f>ROUND(0,2)</f>
        <v>0</v>
      </c>
      <c r="J160" s="62">
        <f>ROUND(I160*H160,2)</f>
        <v>0</v>
      </c>
      <c r="K160" s="63">
        <v>0.20999999999999999</v>
      </c>
      <c r="L160" s="64">
        <f>IF(ISNUMBER(K160),ROUND(J160*(K160+1),2),0)</f>
        <v>0</v>
      </c>
      <c r="M160" s="12"/>
      <c r="N160" s="2"/>
      <c r="O160" s="2"/>
      <c r="P160" s="2"/>
      <c r="Q160" s="41">
        <f>IF(ISNUMBER(K160),IF(H160&gt;0,IF(I160&gt;0,J160,0),0),0)</f>
        <v>0</v>
      </c>
      <c r="R160" s="33">
        <f>IF(ISNUMBER(K160)=FALSE,J160,0)</f>
        <v>0</v>
      </c>
    </row>
    <row r="161">
      <c r="A161" s="9"/>
      <c r="B161" s="56" t="s">
        <v>130</v>
      </c>
      <c r="C161" s="1"/>
      <c r="D161" s="1"/>
      <c r="E161" s="57" t="s">
        <v>308</v>
      </c>
      <c r="F161" s="1"/>
      <c r="G161" s="1"/>
      <c r="H161" s="48"/>
      <c r="I161" s="1"/>
      <c r="J161" s="48"/>
      <c r="K161" s="1"/>
      <c r="L161" s="1"/>
      <c r="M161" s="12"/>
      <c r="N161" s="2"/>
      <c r="O161" s="2"/>
      <c r="P161" s="2"/>
      <c r="Q161" s="2"/>
    </row>
    <row r="162" thickBot="1">
      <c r="A162" s="9"/>
      <c r="B162" s="58" t="s">
        <v>132</v>
      </c>
      <c r="C162" s="29"/>
      <c r="D162" s="29"/>
      <c r="E162" s="59" t="s">
        <v>415</v>
      </c>
      <c r="F162" s="29"/>
      <c r="G162" s="29"/>
      <c r="H162" s="60"/>
      <c r="I162" s="29"/>
      <c r="J162" s="60"/>
      <c r="K162" s="29"/>
      <c r="L162" s="29"/>
      <c r="M162" s="12"/>
      <c r="N162" s="2"/>
      <c r="O162" s="2"/>
      <c r="P162" s="2"/>
      <c r="Q162" s="2"/>
    </row>
    <row r="163" thickTop="1">
      <c r="A163" s="9"/>
      <c r="B163" s="49">
        <v>42</v>
      </c>
      <c r="C163" s="50" t="s">
        <v>313</v>
      </c>
      <c r="D163" s="50" t="s">
        <v>7</v>
      </c>
      <c r="E163" s="50" t="s">
        <v>314</v>
      </c>
      <c r="F163" s="50" t="s">
        <v>7</v>
      </c>
      <c r="G163" s="51" t="s">
        <v>200</v>
      </c>
      <c r="H163" s="61">
        <v>3290</v>
      </c>
      <c r="I163" s="35">
        <f>ROUND(0,2)</f>
        <v>0</v>
      </c>
      <c r="J163" s="62">
        <f>ROUND(I163*H163,2)</f>
        <v>0</v>
      </c>
      <c r="K163" s="63">
        <v>0.20999999999999999</v>
      </c>
      <c r="L163" s="64">
        <f>IF(ISNUMBER(K163),ROUND(J163*(K163+1),2),0)</f>
        <v>0</v>
      </c>
      <c r="M163" s="12"/>
      <c r="N163" s="2"/>
      <c r="O163" s="2"/>
      <c r="P163" s="2"/>
      <c r="Q163" s="41">
        <f>IF(ISNUMBER(K163),IF(H163&gt;0,IF(I163&gt;0,J163,0),0),0)</f>
        <v>0</v>
      </c>
      <c r="R163" s="33">
        <f>IF(ISNUMBER(K163)=FALSE,J163,0)</f>
        <v>0</v>
      </c>
    </row>
    <row r="164">
      <c r="A164" s="9"/>
      <c r="B164" s="56" t="s">
        <v>130</v>
      </c>
      <c r="C164" s="1"/>
      <c r="D164" s="1"/>
      <c r="E164" s="57" t="s">
        <v>315</v>
      </c>
      <c r="F164" s="1"/>
      <c r="G164" s="1"/>
      <c r="H164" s="48"/>
      <c r="I164" s="1"/>
      <c r="J164" s="48"/>
      <c r="K164" s="1"/>
      <c r="L164" s="1"/>
      <c r="M164" s="12"/>
      <c r="N164" s="2"/>
      <c r="O164" s="2"/>
      <c r="P164" s="2"/>
      <c r="Q164" s="2"/>
    </row>
    <row r="165" thickBot="1">
      <c r="A165" s="9"/>
      <c r="B165" s="58" t="s">
        <v>132</v>
      </c>
      <c r="C165" s="29"/>
      <c r="D165" s="29"/>
      <c r="E165" s="59" t="s">
        <v>416</v>
      </c>
      <c r="F165" s="29"/>
      <c r="G165" s="29"/>
      <c r="H165" s="60"/>
      <c r="I165" s="29"/>
      <c r="J165" s="60"/>
      <c r="K165" s="29"/>
      <c r="L165" s="29"/>
      <c r="M165" s="12"/>
      <c r="N165" s="2"/>
      <c r="O165" s="2"/>
      <c r="P165" s="2"/>
      <c r="Q165" s="2"/>
    </row>
    <row r="166" thickTop="1">
      <c r="A166" s="9"/>
      <c r="B166" s="49">
        <v>43</v>
      </c>
      <c r="C166" s="50" t="s">
        <v>317</v>
      </c>
      <c r="D166" s="50" t="s">
        <v>7</v>
      </c>
      <c r="E166" s="50" t="s">
        <v>318</v>
      </c>
      <c r="F166" s="50" t="s">
        <v>7</v>
      </c>
      <c r="G166" s="51" t="s">
        <v>200</v>
      </c>
      <c r="H166" s="61">
        <v>3680</v>
      </c>
      <c r="I166" s="35">
        <f>ROUND(0,2)</f>
        <v>0</v>
      </c>
      <c r="J166" s="62">
        <f>ROUND(I166*H166,2)</f>
        <v>0</v>
      </c>
      <c r="K166" s="63">
        <v>0.20999999999999999</v>
      </c>
      <c r="L166" s="64">
        <f>IF(ISNUMBER(K166),ROUND(J166*(K166+1),2),0)</f>
        <v>0</v>
      </c>
      <c r="M166" s="12"/>
      <c r="N166" s="2"/>
      <c r="O166" s="2"/>
      <c r="P166" s="2"/>
      <c r="Q166" s="41">
        <f>IF(ISNUMBER(K166),IF(H166&gt;0,IF(I166&gt;0,J166,0),0),0)</f>
        <v>0</v>
      </c>
      <c r="R166" s="33">
        <f>IF(ISNUMBER(K166)=FALSE,J166,0)</f>
        <v>0</v>
      </c>
    </row>
    <row r="167">
      <c r="A167" s="9"/>
      <c r="B167" s="56" t="s">
        <v>130</v>
      </c>
      <c r="C167" s="1"/>
      <c r="D167" s="1"/>
      <c r="E167" s="57" t="s">
        <v>319</v>
      </c>
      <c r="F167" s="1"/>
      <c r="G167" s="1"/>
      <c r="H167" s="48"/>
      <c r="I167" s="1"/>
      <c r="J167" s="48"/>
      <c r="K167" s="1"/>
      <c r="L167" s="1"/>
      <c r="M167" s="12"/>
      <c r="N167" s="2"/>
      <c r="O167" s="2"/>
      <c r="P167" s="2"/>
      <c r="Q167" s="2"/>
    </row>
    <row r="168" thickBot="1">
      <c r="A168" s="9"/>
      <c r="B168" s="58" t="s">
        <v>132</v>
      </c>
      <c r="C168" s="29"/>
      <c r="D168" s="29"/>
      <c r="E168" s="59" t="s">
        <v>417</v>
      </c>
      <c r="F168" s="29"/>
      <c r="G168" s="29"/>
      <c r="H168" s="60"/>
      <c r="I168" s="29"/>
      <c r="J168" s="60"/>
      <c r="K168" s="29"/>
      <c r="L168" s="29"/>
      <c r="M168" s="12"/>
      <c r="N168" s="2"/>
      <c r="O168" s="2"/>
      <c r="P168" s="2"/>
      <c r="Q168" s="2"/>
    </row>
    <row r="169" thickTop="1">
      <c r="A169" s="9"/>
      <c r="B169" s="49">
        <v>44</v>
      </c>
      <c r="C169" s="50" t="s">
        <v>321</v>
      </c>
      <c r="D169" s="50" t="s">
        <v>7</v>
      </c>
      <c r="E169" s="50" t="s">
        <v>322</v>
      </c>
      <c r="F169" s="50" t="s">
        <v>7</v>
      </c>
      <c r="G169" s="51" t="s">
        <v>200</v>
      </c>
      <c r="H169" s="61">
        <v>3680</v>
      </c>
      <c r="I169" s="35">
        <f>ROUND(0,2)</f>
        <v>0</v>
      </c>
      <c r="J169" s="62">
        <f>ROUND(I169*H169,2)</f>
        <v>0</v>
      </c>
      <c r="K169" s="63">
        <v>0.20999999999999999</v>
      </c>
      <c r="L169" s="64">
        <f>IF(ISNUMBER(K169),ROUND(J169*(K169+1),2),0)</f>
        <v>0</v>
      </c>
      <c r="M169" s="12"/>
      <c r="N169" s="2"/>
      <c r="O169" s="2"/>
      <c r="P169" s="2"/>
      <c r="Q169" s="41">
        <f>IF(ISNUMBER(K169),IF(H169&gt;0,IF(I169&gt;0,J169,0),0),0)</f>
        <v>0</v>
      </c>
      <c r="R169" s="33">
        <f>IF(ISNUMBER(K169)=FALSE,J169,0)</f>
        <v>0</v>
      </c>
    </row>
    <row r="170">
      <c r="A170" s="9"/>
      <c r="B170" s="56" t="s">
        <v>130</v>
      </c>
      <c r="C170" s="1"/>
      <c r="D170" s="1"/>
      <c r="E170" s="57" t="s">
        <v>323</v>
      </c>
      <c r="F170" s="1"/>
      <c r="G170" s="1"/>
      <c r="H170" s="48"/>
      <c r="I170" s="1"/>
      <c r="J170" s="48"/>
      <c r="K170" s="1"/>
      <c r="L170" s="1"/>
      <c r="M170" s="12"/>
      <c r="N170" s="2"/>
      <c r="O170" s="2"/>
      <c r="P170" s="2"/>
      <c r="Q170" s="2"/>
    </row>
    <row r="171" thickBot="1">
      <c r="A171" s="9"/>
      <c r="B171" s="58" t="s">
        <v>132</v>
      </c>
      <c r="C171" s="29"/>
      <c r="D171" s="29"/>
      <c r="E171" s="59" t="s">
        <v>418</v>
      </c>
      <c r="F171" s="29"/>
      <c r="G171" s="29"/>
      <c r="H171" s="60"/>
      <c r="I171" s="29"/>
      <c r="J171" s="60"/>
      <c r="K171" s="29"/>
      <c r="L171" s="29"/>
      <c r="M171" s="12"/>
      <c r="N171" s="2"/>
      <c r="O171" s="2"/>
      <c r="P171" s="2"/>
      <c r="Q171" s="2"/>
    </row>
    <row r="172" thickTop="1">
      <c r="A172" s="9"/>
      <c r="B172" s="49">
        <v>45</v>
      </c>
      <c r="C172" s="50" t="s">
        <v>325</v>
      </c>
      <c r="D172" s="50" t="s">
        <v>7</v>
      </c>
      <c r="E172" s="50" t="s">
        <v>326</v>
      </c>
      <c r="F172" s="50" t="s">
        <v>7</v>
      </c>
      <c r="G172" s="51" t="s">
        <v>200</v>
      </c>
      <c r="H172" s="61">
        <v>3290</v>
      </c>
      <c r="I172" s="35">
        <f>ROUND(0,2)</f>
        <v>0</v>
      </c>
      <c r="J172" s="62">
        <f>ROUND(I172*H172,2)</f>
        <v>0</v>
      </c>
      <c r="K172" s="63">
        <v>0.20999999999999999</v>
      </c>
      <c r="L172" s="64">
        <f>IF(ISNUMBER(K172),ROUND(J172*(K172+1),2),0)</f>
        <v>0</v>
      </c>
      <c r="M172" s="12"/>
      <c r="N172" s="2"/>
      <c r="O172" s="2"/>
      <c r="P172" s="2"/>
      <c r="Q172" s="41">
        <f>IF(ISNUMBER(K172),IF(H172&gt;0,IF(I172&gt;0,J172,0),0),0)</f>
        <v>0</v>
      </c>
      <c r="R172" s="33">
        <f>IF(ISNUMBER(K172)=FALSE,J172,0)</f>
        <v>0</v>
      </c>
    </row>
    <row r="173">
      <c r="A173" s="9"/>
      <c r="B173" s="56" t="s">
        <v>130</v>
      </c>
      <c r="C173" s="1"/>
      <c r="D173" s="1"/>
      <c r="E173" s="57" t="s">
        <v>327</v>
      </c>
      <c r="F173" s="1"/>
      <c r="G173" s="1"/>
      <c r="H173" s="48"/>
      <c r="I173" s="1"/>
      <c r="J173" s="48"/>
      <c r="K173" s="1"/>
      <c r="L173" s="1"/>
      <c r="M173" s="12"/>
      <c r="N173" s="2"/>
      <c r="O173" s="2"/>
      <c r="P173" s="2"/>
      <c r="Q173" s="2"/>
    </row>
    <row r="174" thickBot="1">
      <c r="A174" s="9"/>
      <c r="B174" s="58" t="s">
        <v>132</v>
      </c>
      <c r="C174" s="29"/>
      <c r="D174" s="29"/>
      <c r="E174" s="59" t="s">
        <v>419</v>
      </c>
      <c r="F174" s="29"/>
      <c r="G174" s="29"/>
      <c r="H174" s="60"/>
      <c r="I174" s="29"/>
      <c r="J174" s="60"/>
      <c r="K174" s="29"/>
      <c r="L174" s="29"/>
      <c r="M174" s="12"/>
      <c r="N174" s="2"/>
      <c r="O174" s="2"/>
      <c r="P174" s="2"/>
      <c r="Q174" s="2"/>
    </row>
    <row r="175" thickTop="1">
      <c r="A175" s="9"/>
      <c r="B175" s="49">
        <v>46</v>
      </c>
      <c r="C175" s="50" t="s">
        <v>333</v>
      </c>
      <c r="D175" s="50" t="s">
        <v>7</v>
      </c>
      <c r="E175" s="50" t="s">
        <v>334</v>
      </c>
      <c r="F175" s="50" t="s">
        <v>7</v>
      </c>
      <c r="G175" s="51" t="s">
        <v>227</v>
      </c>
      <c r="H175" s="61">
        <v>35</v>
      </c>
      <c r="I175" s="35">
        <f>ROUND(0,2)</f>
        <v>0</v>
      </c>
      <c r="J175" s="62">
        <f>ROUND(I175*H175,2)</f>
        <v>0</v>
      </c>
      <c r="K175" s="63">
        <v>0.20999999999999999</v>
      </c>
      <c r="L175" s="64">
        <f>IF(ISNUMBER(K175),ROUND(J175*(K175+1),2),0)</f>
        <v>0</v>
      </c>
      <c r="M175" s="12"/>
      <c r="N175" s="2"/>
      <c r="O175" s="2"/>
      <c r="P175" s="2"/>
      <c r="Q175" s="41">
        <f>IF(ISNUMBER(K175),IF(H175&gt;0,IF(I175&gt;0,J175,0),0),0)</f>
        <v>0</v>
      </c>
      <c r="R175" s="33">
        <f>IF(ISNUMBER(K175)=FALSE,J175,0)</f>
        <v>0</v>
      </c>
    </row>
    <row r="176">
      <c r="A176" s="9"/>
      <c r="B176" s="56" t="s">
        <v>130</v>
      </c>
      <c r="C176" s="1"/>
      <c r="D176" s="1"/>
      <c r="E176" s="57" t="s">
        <v>7</v>
      </c>
      <c r="F176" s="1"/>
      <c r="G176" s="1"/>
      <c r="H176" s="48"/>
      <c r="I176" s="1"/>
      <c r="J176" s="48"/>
      <c r="K176" s="1"/>
      <c r="L176" s="1"/>
      <c r="M176" s="12"/>
      <c r="N176" s="2"/>
      <c r="O176" s="2"/>
      <c r="P176" s="2"/>
      <c r="Q176" s="2"/>
    </row>
    <row r="177" thickBot="1">
      <c r="A177" s="9"/>
      <c r="B177" s="58" t="s">
        <v>132</v>
      </c>
      <c r="C177" s="29"/>
      <c r="D177" s="29"/>
      <c r="E177" s="59" t="s">
        <v>420</v>
      </c>
      <c r="F177" s="29"/>
      <c r="G177" s="29"/>
      <c r="H177" s="60"/>
      <c r="I177" s="29"/>
      <c r="J177" s="60"/>
      <c r="K177" s="29"/>
      <c r="L177" s="29"/>
      <c r="M177" s="12"/>
      <c r="N177" s="2"/>
      <c r="O177" s="2"/>
      <c r="P177" s="2"/>
      <c r="Q177" s="2"/>
    </row>
    <row r="178" thickTop="1" thickBot="1" ht="25" customHeight="1">
      <c r="A178" s="9"/>
      <c r="B178" s="1"/>
      <c r="C178" s="65">
        <v>5</v>
      </c>
      <c r="D178" s="1"/>
      <c r="E178" s="66" t="s">
        <v>167</v>
      </c>
      <c r="F178" s="1"/>
      <c r="G178" s="67" t="s">
        <v>152</v>
      </c>
      <c r="H178" s="68">
        <f>J154+J157+J160+J163+J166+J169+J172+J175</f>
        <v>0</v>
      </c>
      <c r="I178" s="67" t="s">
        <v>153</v>
      </c>
      <c r="J178" s="69">
        <f>(L178-H178)</f>
        <v>0</v>
      </c>
      <c r="K178" s="67" t="s">
        <v>154</v>
      </c>
      <c r="L178" s="70">
        <f>L154+L157+L160+L163+L166+L169+L172+L175</f>
        <v>0</v>
      </c>
      <c r="M178" s="12"/>
      <c r="N178" s="2"/>
      <c r="O178" s="2"/>
      <c r="P178" s="2"/>
      <c r="Q178" s="41">
        <f>0+Q154+Q157+Q160+Q163+Q166+Q169+Q172+Q175</f>
        <v>0</v>
      </c>
      <c r="R178" s="33">
        <f>0+R154+R157+R160+R163+R166+R169+R172+R175</f>
        <v>0</v>
      </c>
      <c r="S178" s="71">
        <f>Q178*(1+J178)+R178</f>
        <v>0</v>
      </c>
    </row>
    <row r="179" thickTop="1" thickBot="1" ht="25" customHeight="1">
      <c r="A179" s="9"/>
      <c r="B179" s="72"/>
      <c r="C179" s="72"/>
      <c r="D179" s="72"/>
      <c r="E179" s="73"/>
      <c r="F179" s="72"/>
      <c r="G179" s="74" t="s">
        <v>155</v>
      </c>
      <c r="H179" s="75">
        <f>J154+J157+J160+J163+J166+J169+J172+J175</f>
        <v>0</v>
      </c>
      <c r="I179" s="74" t="s">
        <v>156</v>
      </c>
      <c r="J179" s="76">
        <f>0+J178</f>
        <v>0</v>
      </c>
      <c r="K179" s="74" t="s">
        <v>157</v>
      </c>
      <c r="L179" s="77">
        <f>L154+L157+L160+L163+L166+L169+L172+L175</f>
        <v>0</v>
      </c>
      <c r="M179" s="12"/>
      <c r="N179" s="2"/>
      <c r="O179" s="2"/>
      <c r="P179" s="2"/>
      <c r="Q179" s="2"/>
    </row>
    <row r="180" ht="40" customHeight="1">
      <c r="A180" s="9"/>
      <c r="B180" s="82" t="s">
        <v>336</v>
      </c>
      <c r="C180" s="1"/>
      <c r="D180" s="1"/>
      <c r="E180" s="1"/>
      <c r="F180" s="1"/>
      <c r="G180" s="1"/>
      <c r="H180" s="48"/>
      <c r="I180" s="1"/>
      <c r="J180" s="48"/>
      <c r="K180" s="1"/>
      <c r="L180" s="1"/>
      <c r="M180" s="12"/>
      <c r="N180" s="2"/>
      <c r="O180" s="2"/>
      <c r="P180" s="2"/>
      <c r="Q180" s="2"/>
    </row>
    <row r="181">
      <c r="A181" s="9"/>
      <c r="B181" s="49">
        <v>47</v>
      </c>
      <c r="C181" s="50" t="s">
        <v>340</v>
      </c>
      <c r="D181" s="50" t="s">
        <v>7</v>
      </c>
      <c r="E181" s="50" t="s">
        <v>341</v>
      </c>
      <c r="F181" s="50" t="s">
        <v>7</v>
      </c>
      <c r="G181" s="51" t="s">
        <v>162</v>
      </c>
      <c r="H181" s="52">
        <v>18</v>
      </c>
      <c r="I181" s="24">
        <f>ROUND(0,2)</f>
        <v>0</v>
      </c>
      <c r="J181" s="53">
        <f>ROUND(I181*H181,2)</f>
        <v>0</v>
      </c>
      <c r="K181" s="54">
        <v>0.20999999999999999</v>
      </c>
      <c r="L181" s="55">
        <f>IF(ISNUMBER(K181),ROUND(J181*(K181+1),2),0)</f>
        <v>0</v>
      </c>
      <c r="M181" s="12"/>
      <c r="N181" s="2"/>
      <c r="O181" s="2"/>
      <c r="P181" s="2"/>
      <c r="Q181" s="41">
        <f>IF(ISNUMBER(K181),IF(H181&gt;0,IF(I181&gt;0,J181,0),0),0)</f>
        <v>0</v>
      </c>
      <c r="R181" s="33">
        <f>IF(ISNUMBER(K181)=FALSE,J181,0)</f>
        <v>0</v>
      </c>
    </row>
    <row r="182">
      <c r="A182" s="9"/>
      <c r="B182" s="56" t="s">
        <v>130</v>
      </c>
      <c r="C182" s="1"/>
      <c r="D182" s="1"/>
      <c r="E182" s="57" t="s">
        <v>7</v>
      </c>
      <c r="F182" s="1"/>
      <c r="G182" s="1"/>
      <c r="H182" s="48"/>
      <c r="I182" s="1"/>
      <c r="J182" s="48"/>
      <c r="K182" s="1"/>
      <c r="L182" s="1"/>
      <c r="M182" s="12"/>
      <c r="N182" s="2"/>
      <c r="O182" s="2"/>
      <c r="P182" s="2"/>
      <c r="Q182" s="2"/>
    </row>
    <row r="183" thickBot="1">
      <c r="A183" s="9"/>
      <c r="B183" s="58" t="s">
        <v>132</v>
      </c>
      <c r="C183" s="29"/>
      <c r="D183" s="29"/>
      <c r="E183" s="59" t="s">
        <v>421</v>
      </c>
      <c r="F183" s="29"/>
      <c r="G183" s="29"/>
      <c r="H183" s="60"/>
      <c r="I183" s="29"/>
      <c r="J183" s="60"/>
      <c r="K183" s="29"/>
      <c r="L183" s="29"/>
      <c r="M183" s="12"/>
      <c r="N183" s="2"/>
      <c r="O183" s="2"/>
      <c r="P183" s="2"/>
      <c r="Q183" s="2"/>
    </row>
    <row r="184" thickTop="1">
      <c r="A184" s="9"/>
      <c r="B184" s="49">
        <v>48</v>
      </c>
      <c r="C184" s="50" t="s">
        <v>343</v>
      </c>
      <c r="D184" s="50" t="s">
        <v>7</v>
      </c>
      <c r="E184" s="50" t="s">
        <v>344</v>
      </c>
      <c r="F184" s="50" t="s">
        <v>7</v>
      </c>
      <c r="G184" s="51" t="s">
        <v>172</v>
      </c>
      <c r="H184" s="61">
        <v>23.75</v>
      </c>
      <c r="I184" s="35">
        <f>ROUND(0,2)</f>
        <v>0</v>
      </c>
      <c r="J184" s="62">
        <f>ROUND(I184*H184,2)</f>
        <v>0</v>
      </c>
      <c r="K184" s="63">
        <v>0.20999999999999999</v>
      </c>
      <c r="L184" s="64">
        <f>IF(ISNUMBER(K184),ROUND(J184*(K184+1),2),0)</f>
        <v>0</v>
      </c>
      <c r="M184" s="12"/>
      <c r="N184" s="2"/>
      <c r="O184" s="2"/>
      <c r="P184" s="2"/>
      <c r="Q184" s="41">
        <f>IF(ISNUMBER(K184),IF(H184&gt;0,IF(I184&gt;0,J184,0),0),0)</f>
        <v>0</v>
      </c>
      <c r="R184" s="33">
        <f>IF(ISNUMBER(K184)=FALSE,J184,0)</f>
        <v>0</v>
      </c>
    </row>
    <row r="185">
      <c r="A185" s="9"/>
      <c r="B185" s="56" t="s">
        <v>130</v>
      </c>
      <c r="C185" s="1"/>
      <c r="D185" s="1"/>
      <c r="E185" s="57" t="s">
        <v>176</v>
      </c>
      <c r="F185" s="1"/>
      <c r="G185" s="1"/>
      <c r="H185" s="48"/>
      <c r="I185" s="1"/>
      <c r="J185" s="48"/>
      <c r="K185" s="1"/>
      <c r="L185" s="1"/>
      <c r="M185" s="12"/>
      <c r="N185" s="2"/>
      <c r="O185" s="2"/>
      <c r="P185" s="2"/>
      <c r="Q185" s="2"/>
    </row>
    <row r="186" thickBot="1">
      <c r="A186" s="9"/>
      <c r="B186" s="58" t="s">
        <v>132</v>
      </c>
      <c r="C186" s="29"/>
      <c r="D186" s="29"/>
      <c r="E186" s="59" t="s">
        <v>422</v>
      </c>
      <c r="F186" s="29"/>
      <c r="G186" s="29"/>
      <c r="H186" s="60"/>
      <c r="I186" s="29"/>
      <c r="J186" s="60"/>
      <c r="K186" s="29"/>
      <c r="L186" s="29"/>
      <c r="M186" s="12"/>
      <c r="N186" s="2"/>
      <c r="O186" s="2"/>
      <c r="P186" s="2"/>
      <c r="Q186" s="2"/>
    </row>
    <row r="187" thickTop="1" thickBot="1" ht="25" customHeight="1">
      <c r="A187" s="9"/>
      <c r="B187" s="1"/>
      <c r="C187" s="65">
        <v>8</v>
      </c>
      <c r="D187" s="1"/>
      <c r="E187" s="66" t="s">
        <v>168</v>
      </c>
      <c r="F187" s="1"/>
      <c r="G187" s="67" t="s">
        <v>152</v>
      </c>
      <c r="H187" s="68">
        <f>J181+J184</f>
        <v>0</v>
      </c>
      <c r="I187" s="67" t="s">
        <v>153</v>
      </c>
      <c r="J187" s="69">
        <f>(L187-H187)</f>
        <v>0</v>
      </c>
      <c r="K187" s="67" t="s">
        <v>154</v>
      </c>
      <c r="L187" s="70">
        <f>L181+L184</f>
        <v>0</v>
      </c>
      <c r="M187" s="12"/>
      <c r="N187" s="2"/>
      <c r="O187" s="2"/>
      <c r="P187" s="2"/>
      <c r="Q187" s="41">
        <f>0+Q181+Q184</f>
        <v>0</v>
      </c>
      <c r="R187" s="33">
        <f>0+R181+R184</f>
        <v>0</v>
      </c>
      <c r="S187" s="71">
        <f>Q187*(1+J187)+R187</f>
        <v>0</v>
      </c>
    </row>
    <row r="188" thickTop="1" thickBot="1" ht="25" customHeight="1">
      <c r="A188" s="9"/>
      <c r="B188" s="72"/>
      <c r="C188" s="72"/>
      <c r="D188" s="72"/>
      <c r="E188" s="73"/>
      <c r="F188" s="72"/>
      <c r="G188" s="74" t="s">
        <v>155</v>
      </c>
      <c r="H188" s="75">
        <f>J181+J184</f>
        <v>0</v>
      </c>
      <c r="I188" s="74" t="s">
        <v>156</v>
      </c>
      <c r="J188" s="76">
        <f>0+J187</f>
        <v>0</v>
      </c>
      <c r="K188" s="74" t="s">
        <v>157</v>
      </c>
      <c r="L188" s="77">
        <f>L181+L184</f>
        <v>0</v>
      </c>
      <c r="M188" s="12"/>
      <c r="N188" s="2"/>
      <c r="O188" s="2"/>
      <c r="P188" s="2"/>
      <c r="Q188" s="2"/>
    </row>
    <row r="189" ht="40" customHeight="1">
      <c r="A189" s="9"/>
      <c r="B189" s="82" t="s">
        <v>346</v>
      </c>
      <c r="C189" s="1"/>
      <c r="D189" s="1"/>
      <c r="E189" s="1"/>
      <c r="F189" s="1"/>
      <c r="G189" s="1"/>
      <c r="H189" s="48"/>
      <c r="I189" s="1"/>
      <c r="J189" s="48"/>
      <c r="K189" s="1"/>
      <c r="L189" s="1"/>
      <c r="M189" s="12"/>
      <c r="N189" s="2"/>
      <c r="O189" s="2"/>
      <c r="P189" s="2"/>
      <c r="Q189" s="2"/>
    </row>
    <row r="190">
      <c r="A190" s="9"/>
      <c r="B190" s="49">
        <v>49</v>
      </c>
      <c r="C190" s="50" t="s">
        <v>354</v>
      </c>
      <c r="D190" s="50" t="s">
        <v>7</v>
      </c>
      <c r="E190" s="50" t="s">
        <v>355</v>
      </c>
      <c r="F190" s="50" t="s">
        <v>7</v>
      </c>
      <c r="G190" s="51" t="s">
        <v>227</v>
      </c>
      <c r="H190" s="52">
        <v>725</v>
      </c>
      <c r="I190" s="24">
        <f>ROUND(0,2)</f>
        <v>0</v>
      </c>
      <c r="J190" s="53">
        <f>ROUND(I190*H190,2)</f>
        <v>0</v>
      </c>
      <c r="K190" s="54">
        <v>0.20999999999999999</v>
      </c>
      <c r="L190" s="55">
        <f>IF(ISNUMBER(K190),ROUND(J190*(K190+1),2),0)</f>
        <v>0</v>
      </c>
      <c r="M190" s="12"/>
      <c r="N190" s="2"/>
      <c r="O190" s="2"/>
      <c r="P190" s="2"/>
      <c r="Q190" s="41">
        <f>IF(ISNUMBER(K190),IF(H190&gt;0,IF(I190&gt;0,J190,0),0),0)</f>
        <v>0</v>
      </c>
      <c r="R190" s="33">
        <f>IF(ISNUMBER(K190)=FALSE,J190,0)</f>
        <v>0</v>
      </c>
    </row>
    <row r="191">
      <c r="A191" s="9"/>
      <c r="B191" s="56" t="s">
        <v>130</v>
      </c>
      <c r="C191" s="1"/>
      <c r="D191" s="1"/>
      <c r="E191" s="57" t="s">
        <v>356</v>
      </c>
      <c r="F191" s="1"/>
      <c r="G191" s="1"/>
      <c r="H191" s="48"/>
      <c r="I191" s="1"/>
      <c r="J191" s="48"/>
      <c r="K191" s="1"/>
      <c r="L191" s="1"/>
      <c r="M191" s="12"/>
      <c r="N191" s="2"/>
      <c r="O191" s="2"/>
      <c r="P191" s="2"/>
      <c r="Q191" s="2"/>
    </row>
    <row r="192" thickBot="1">
      <c r="A192" s="9"/>
      <c r="B192" s="58" t="s">
        <v>132</v>
      </c>
      <c r="C192" s="29"/>
      <c r="D192" s="29"/>
      <c r="E192" s="59" t="s">
        <v>423</v>
      </c>
      <c r="F192" s="29"/>
      <c r="G192" s="29"/>
      <c r="H192" s="60"/>
      <c r="I192" s="29"/>
      <c r="J192" s="60"/>
      <c r="K192" s="29"/>
      <c r="L192" s="29"/>
      <c r="M192" s="12"/>
      <c r="N192" s="2"/>
      <c r="O192" s="2"/>
      <c r="P192" s="2"/>
      <c r="Q192" s="2"/>
    </row>
    <row r="193" thickTop="1">
      <c r="A193" s="9"/>
      <c r="B193" s="49">
        <v>50</v>
      </c>
      <c r="C193" s="50" t="s">
        <v>354</v>
      </c>
      <c r="D193" s="50" t="s">
        <v>179</v>
      </c>
      <c r="E193" s="50" t="s">
        <v>355</v>
      </c>
      <c r="F193" s="50" t="s">
        <v>7</v>
      </c>
      <c r="G193" s="51" t="s">
        <v>227</v>
      </c>
      <c r="H193" s="61">
        <v>212</v>
      </c>
      <c r="I193" s="35">
        <f>ROUND(0,2)</f>
        <v>0</v>
      </c>
      <c r="J193" s="62">
        <f>ROUND(I193*H193,2)</f>
        <v>0</v>
      </c>
      <c r="K193" s="63">
        <v>0.20999999999999999</v>
      </c>
      <c r="L193" s="64">
        <f>IF(ISNUMBER(K193),ROUND(J193*(K193+1),2),0)</f>
        <v>0</v>
      </c>
      <c r="M193" s="12"/>
      <c r="N193" s="2"/>
      <c r="O193" s="2"/>
      <c r="P193" s="2"/>
      <c r="Q193" s="41">
        <f>IF(ISNUMBER(K193),IF(H193&gt;0,IF(I193&gt;0,J193,0),0),0)</f>
        <v>0</v>
      </c>
      <c r="R193" s="33">
        <f>IF(ISNUMBER(K193)=FALSE,J193,0)</f>
        <v>0</v>
      </c>
    </row>
    <row r="194">
      <c r="A194" s="9"/>
      <c r="B194" s="56" t="s">
        <v>130</v>
      </c>
      <c r="C194" s="1"/>
      <c r="D194" s="1"/>
      <c r="E194" s="57" t="s">
        <v>358</v>
      </c>
      <c r="F194" s="1"/>
      <c r="G194" s="1"/>
      <c r="H194" s="48"/>
      <c r="I194" s="1"/>
      <c r="J194" s="48"/>
      <c r="K194" s="1"/>
      <c r="L194" s="1"/>
      <c r="M194" s="12"/>
      <c r="N194" s="2"/>
      <c r="O194" s="2"/>
      <c r="P194" s="2"/>
      <c r="Q194" s="2"/>
    </row>
    <row r="195" thickBot="1">
      <c r="A195" s="9"/>
      <c r="B195" s="58" t="s">
        <v>132</v>
      </c>
      <c r="C195" s="29"/>
      <c r="D195" s="29"/>
      <c r="E195" s="59" t="s">
        <v>424</v>
      </c>
      <c r="F195" s="29"/>
      <c r="G195" s="29"/>
      <c r="H195" s="60"/>
      <c r="I195" s="29"/>
      <c r="J195" s="60"/>
      <c r="K195" s="29"/>
      <c r="L195" s="29"/>
      <c r="M195" s="12"/>
      <c r="N195" s="2"/>
      <c r="O195" s="2"/>
      <c r="P195" s="2"/>
      <c r="Q195" s="2"/>
    </row>
    <row r="196" thickTop="1">
      <c r="A196" s="9"/>
      <c r="B196" s="49">
        <v>51</v>
      </c>
      <c r="C196" s="50" t="s">
        <v>360</v>
      </c>
      <c r="D196" s="50" t="s">
        <v>7</v>
      </c>
      <c r="E196" s="50" t="s">
        <v>361</v>
      </c>
      <c r="F196" s="50" t="s">
        <v>7</v>
      </c>
      <c r="G196" s="51" t="s">
        <v>227</v>
      </c>
      <c r="H196" s="61">
        <v>35</v>
      </c>
      <c r="I196" s="35">
        <f>ROUND(0,2)</f>
        <v>0</v>
      </c>
      <c r="J196" s="62">
        <f>ROUND(I196*H196,2)</f>
        <v>0</v>
      </c>
      <c r="K196" s="63">
        <v>0.20999999999999999</v>
      </c>
      <c r="L196" s="64">
        <f>IF(ISNUMBER(K196),ROUND(J196*(K196+1),2),0)</f>
        <v>0</v>
      </c>
      <c r="M196" s="12"/>
      <c r="N196" s="2"/>
      <c r="O196" s="2"/>
      <c r="P196" s="2"/>
      <c r="Q196" s="41">
        <f>IF(ISNUMBER(K196),IF(H196&gt;0,IF(I196&gt;0,J196,0),0),0)</f>
        <v>0</v>
      </c>
      <c r="R196" s="33">
        <f>IF(ISNUMBER(K196)=FALSE,J196,0)</f>
        <v>0</v>
      </c>
    </row>
    <row r="197">
      <c r="A197" s="9"/>
      <c r="B197" s="56" t="s">
        <v>130</v>
      </c>
      <c r="C197" s="1"/>
      <c r="D197" s="1"/>
      <c r="E197" s="57" t="s">
        <v>7</v>
      </c>
      <c r="F197" s="1"/>
      <c r="G197" s="1"/>
      <c r="H197" s="48"/>
      <c r="I197" s="1"/>
      <c r="J197" s="48"/>
      <c r="K197" s="1"/>
      <c r="L197" s="1"/>
      <c r="M197" s="12"/>
      <c r="N197" s="2"/>
      <c r="O197" s="2"/>
      <c r="P197" s="2"/>
      <c r="Q197" s="2"/>
    </row>
    <row r="198" thickBot="1">
      <c r="A198" s="9"/>
      <c r="B198" s="58" t="s">
        <v>132</v>
      </c>
      <c r="C198" s="29"/>
      <c r="D198" s="29"/>
      <c r="E198" s="59" t="s">
        <v>420</v>
      </c>
      <c r="F198" s="29"/>
      <c r="G198" s="29"/>
      <c r="H198" s="60"/>
      <c r="I198" s="29"/>
      <c r="J198" s="60"/>
      <c r="K198" s="29"/>
      <c r="L198" s="29"/>
      <c r="M198" s="12"/>
      <c r="N198" s="2"/>
      <c r="O198" s="2"/>
      <c r="P198" s="2"/>
      <c r="Q198" s="2"/>
    </row>
    <row r="199" thickTop="1">
      <c r="A199" s="9"/>
      <c r="B199" s="49">
        <v>52</v>
      </c>
      <c r="C199" s="50" t="s">
        <v>362</v>
      </c>
      <c r="D199" s="50" t="s">
        <v>7</v>
      </c>
      <c r="E199" s="50" t="s">
        <v>363</v>
      </c>
      <c r="F199" s="50" t="s">
        <v>7</v>
      </c>
      <c r="G199" s="51" t="s">
        <v>227</v>
      </c>
      <c r="H199" s="61">
        <v>937</v>
      </c>
      <c r="I199" s="35">
        <f>ROUND(0,2)</f>
        <v>0</v>
      </c>
      <c r="J199" s="62">
        <f>ROUND(I199*H199,2)</f>
        <v>0</v>
      </c>
      <c r="K199" s="63">
        <v>0.20999999999999999</v>
      </c>
      <c r="L199" s="64">
        <f>IF(ISNUMBER(K199),ROUND(J199*(K199+1),2),0)</f>
        <v>0</v>
      </c>
      <c r="M199" s="12"/>
      <c r="N199" s="2"/>
      <c r="O199" s="2"/>
      <c r="P199" s="2"/>
      <c r="Q199" s="41">
        <f>IF(ISNUMBER(K199),IF(H199&gt;0,IF(I199&gt;0,J199,0),0),0)</f>
        <v>0</v>
      </c>
      <c r="R199" s="33">
        <f>IF(ISNUMBER(K199)=FALSE,J199,0)</f>
        <v>0</v>
      </c>
    </row>
    <row r="200">
      <c r="A200" s="9"/>
      <c r="B200" s="56" t="s">
        <v>130</v>
      </c>
      <c r="C200" s="1"/>
      <c r="D200" s="1"/>
      <c r="E200" s="57" t="s">
        <v>7</v>
      </c>
      <c r="F200" s="1"/>
      <c r="G200" s="1"/>
      <c r="H200" s="48"/>
      <c r="I200" s="1"/>
      <c r="J200" s="48"/>
      <c r="K200" s="1"/>
      <c r="L200" s="1"/>
      <c r="M200" s="12"/>
      <c r="N200" s="2"/>
      <c r="O200" s="2"/>
      <c r="P200" s="2"/>
      <c r="Q200" s="2"/>
    </row>
    <row r="201" thickBot="1">
      <c r="A201" s="9"/>
      <c r="B201" s="58" t="s">
        <v>132</v>
      </c>
      <c r="C201" s="29"/>
      <c r="D201" s="29"/>
      <c r="E201" s="59" t="s">
        <v>425</v>
      </c>
      <c r="F201" s="29"/>
      <c r="G201" s="29"/>
      <c r="H201" s="60"/>
      <c r="I201" s="29"/>
      <c r="J201" s="60"/>
      <c r="K201" s="29"/>
      <c r="L201" s="29"/>
      <c r="M201" s="12"/>
      <c r="N201" s="2"/>
      <c r="O201" s="2"/>
      <c r="P201" s="2"/>
      <c r="Q201" s="2"/>
    </row>
    <row r="202" thickTop="1" thickBot="1" ht="25" customHeight="1">
      <c r="A202" s="9"/>
      <c r="B202" s="1"/>
      <c r="C202" s="65">
        <v>9</v>
      </c>
      <c r="D202" s="1"/>
      <c r="E202" s="66" t="s">
        <v>169</v>
      </c>
      <c r="F202" s="1"/>
      <c r="G202" s="67" t="s">
        <v>152</v>
      </c>
      <c r="H202" s="68">
        <f>J190+J193+J196+J199</f>
        <v>0</v>
      </c>
      <c r="I202" s="67" t="s">
        <v>153</v>
      </c>
      <c r="J202" s="69">
        <f>(L202-H202)</f>
        <v>0</v>
      </c>
      <c r="K202" s="67" t="s">
        <v>154</v>
      </c>
      <c r="L202" s="70">
        <f>L190+L193+L196+L199</f>
        <v>0</v>
      </c>
      <c r="M202" s="12"/>
      <c r="N202" s="2"/>
      <c r="O202" s="2"/>
      <c r="P202" s="2"/>
      <c r="Q202" s="41">
        <f>0+Q190+Q193+Q196+Q199</f>
        <v>0</v>
      </c>
      <c r="R202" s="33">
        <f>0+R190+R193+R196+R199</f>
        <v>0</v>
      </c>
      <c r="S202" s="71">
        <f>Q202*(1+J202)+R202</f>
        <v>0</v>
      </c>
    </row>
    <row r="203" thickTop="1" thickBot="1" ht="25" customHeight="1">
      <c r="A203" s="9"/>
      <c r="B203" s="72"/>
      <c r="C203" s="72"/>
      <c r="D203" s="72"/>
      <c r="E203" s="73"/>
      <c r="F203" s="72"/>
      <c r="G203" s="74" t="s">
        <v>155</v>
      </c>
      <c r="H203" s="75">
        <f>J190+J193+J196+J199</f>
        <v>0</v>
      </c>
      <c r="I203" s="74" t="s">
        <v>156</v>
      </c>
      <c r="J203" s="76">
        <f>0+J202</f>
        <v>0</v>
      </c>
      <c r="K203" s="74" t="s">
        <v>157</v>
      </c>
      <c r="L203" s="77">
        <f>L190+L193+L196+L199</f>
        <v>0</v>
      </c>
      <c r="M203" s="12"/>
      <c r="N203" s="2"/>
      <c r="O203" s="2"/>
      <c r="P203" s="2"/>
      <c r="Q203" s="2"/>
    </row>
    <row r="204">
      <c r="A204" s="13"/>
      <c r="B204" s="4"/>
      <c r="C204" s="4"/>
      <c r="D204" s="4"/>
      <c r="E204" s="4"/>
      <c r="F204" s="4"/>
      <c r="G204" s="4"/>
      <c r="H204" s="78"/>
      <c r="I204" s="4"/>
      <c r="J204" s="78"/>
      <c r="K204" s="4"/>
      <c r="L204" s="4"/>
      <c r="M204" s="14"/>
      <c r="N204" s="2"/>
      <c r="O204" s="2"/>
      <c r="P204" s="2"/>
      <c r="Q204" s="2"/>
    </row>
    <row r="20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2"/>
      <c r="O205" s="2"/>
      <c r="P205" s="2"/>
      <c r="Q205" s="2"/>
    </row>
  </sheetData>
  <mergeCells count="12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5:D35"/>
    <mergeCell ref="B36:D36"/>
    <mergeCell ref="B38:D38"/>
    <mergeCell ref="B39:D39"/>
    <mergeCell ref="B21:D21"/>
    <mergeCell ref="B22:D22"/>
    <mergeCell ref="B23:D23"/>
    <mergeCell ref="B24:D24"/>
    <mergeCell ref="B25:D25"/>
    <mergeCell ref="B41:D41"/>
    <mergeCell ref="B42:D42"/>
    <mergeCell ref="B44:D44"/>
    <mergeCell ref="B45:D45"/>
    <mergeCell ref="B47:D47"/>
    <mergeCell ref="B48:D48"/>
    <mergeCell ref="B50:D50"/>
    <mergeCell ref="B51:D51"/>
    <mergeCell ref="B53:D53"/>
    <mergeCell ref="B54:D54"/>
    <mergeCell ref="B59:D59"/>
    <mergeCell ref="B60:D60"/>
    <mergeCell ref="B62:D62"/>
    <mergeCell ref="B63:D63"/>
    <mergeCell ref="B65:D65"/>
    <mergeCell ref="B66:D66"/>
    <mergeCell ref="B68:D68"/>
    <mergeCell ref="B69:D69"/>
    <mergeCell ref="B71:D71"/>
    <mergeCell ref="B72:D72"/>
    <mergeCell ref="B57:L57"/>
    <mergeCell ref="B74:D74"/>
    <mergeCell ref="B75:D75"/>
    <mergeCell ref="B77:D77"/>
    <mergeCell ref="B78:D78"/>
    <mergeCell ref="B80:D80"/>
    <mergeCell ref="B81:D81"/>
    <mergeCell ref="B83:D83"/>
    <mergeCell ref="B84:D84"/>
    <mergeCell ref="B86:D86"/>
    <mergeCell ref="B87:D87"/>
    <mergeCell ref="B89:D89"/>
    <mergeCell ref="B90:D90"/>
    <mergeCell ref="B92:D92"/>
    <mergeCell ref="B93:D93"/>
    <mergeCell ref="B95:D95"/>
    <mergeCell ref="B96:D96"/>
    <mergeCell ref="B98:D98"/>
    <mergeCell ref="B99:D99"/>
    <mergeCell ref="B101:D101"/>
    <mergeCell ref="B102:D102"/>
    <mergeCell ref="B104:D104"/>
    <mergeCell ref="B105:D105"/>
    <mergeCell ref="B107:D107"/>
    <mergeCell ref="B108:D108"/>
    <mergeCell ref="B110:D110"/>
    <mergeCell ref="B111:D111"/>
    <mergeCell ref="B113:D113"/>
    <mergeCell ref="B114:D114"/>
    <mergeCell ref="B116:D116"/>
    <mergeCell ref="B117:D117"/>
    <mergeCell ref="B119:D119"/>
    <mergeCell ref="B120:D120"/>
    <mergeCell ref="B122:D122"/>
    <mergeCell ref="B123:D123"/>
    <mergeCell ref="B125:D125"/>
    <mergeCell ref="B126:D126"/>
    <mergeCell ref="B128:D128"/>
    <mergeCell ref="B129:D129"/>
    <mergeCell ref="B131:D131"/>
    <mergeCell ref="B132:D132"/>
    <mergeCell ref="B134:D134"/>
    <mergeCell ref="B135:D135"/>
    <mergeCell ref="B137:D137"/>
    <mergeCell ref="B138:D138"/>
    <mergeCell ref="B141:L141"/>
    <mergeCell ref="B143:D143"/>
    <mergeCell ref="B144:D144"/>
    <mergeCell ref="B146:D146"/>
    <mergeCell ref="B147:D147"/>
    <mergeCell ref="B149:D149"/>
    <mergeCell ref="B150:D150"/>
    <mergeCell ref="B153:L153"/>
    <mergeCell ref="B155:D155"/>
    <mergeCell ref="B156:D156"/>
    <mergeCell ref="B158:D158"/>
    <mergeCell ref="B159:D159"/>
    <mergeCell ref="B161:D161"/>
    <mergeCell ref="B162:D162"/>
    <mergeCell ref="B164:D164"/>
    <mergeCell ref="B165:D165"/>
    <mergeCell ref="B167:D167"/>
    <mergeCell ref="B168:D168"/>
    <mergeCell ref="B170:D170"/>
    <mergeCell ref="B171:D171"/>
    <mergeCell ref="B173:D173"/>
    <mergeCell ref="B174:D174"/>
    <mergeCell ref="B176:D176"/>
    <mergeCell ref="B177:D177"/>
    <mergeCell ref="B180:L180"/>
    <mergeCell ref="B182:D182"/>
    <mergeCell ref="B183:D183"/>
    <mergeCell ref="B185:D185"/>
    <mergeCell ref="B186:D186"/>
    <mergeCell ref="B191:D191"/>
    <mergeCell ref="B192:D192"/>
    <mergeCell ref="B194:D194"/>
    <mergeCell ref="B195:D195"/>
    <mergeCell ref="B197:D197"/>
    <mergeCell ref="B198:D198"/>
    <mergeCell ref="B200:D200"/>
    <mergeCell ref="B201:D201"/>
    <mergeCell ref="B189:L189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H49+H94+H100+H112+H124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426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L49+L94+L100+L112+L124</f>
        <v>0</v>
      </c>
      <c r="K11" s="1"/>
      <c r="L11" s="1"/>
      <c r="M11" s="12"/>
      <c r="N11" s="2"/>
      <c r="O11" s="2"/>
      <c r="P11" s="2"/>
      <c r="Q11" s="41">
        <f>IF(SUM(K20:K24)&gt;0,ROUND(SUM(S20:S24)/SUM(K20:K24)-1,8),0)</f>
        <v>0</v>
      </c>
      <c r="R11" s="33">
        <f>AVERAGE(J48,J93,J99,J111,J123)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H49</f>
        <v>0</v>
      </c>
      <c r="L20" s="46">
        <f>L49</f>
        <v>0</v>
      </c>
      <c r="M20" s="12"/>
      <c r="N20" s="2"/>
      <c r="O20" s="2"/>
      <c r="P20" s="2"/>
      <c r="Q20" s="2"/>
      <c r="S20" s="33">
        <f>S48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H94</f>
        <v>0</v>
      </c>
      <c r="L21" s="46">
        <f>L94</f>
        <v>0</v>
      </c>
      <c r="M21" s="12"/>
      <c r="N21" s="2"/>
      <c r="O21" s="2"/>
      <c r="P21" s="2"/>
      <c r="Q21" s="2"/>
      <c r="S21" s="33">
        <f>S93</f>
        <v>0</v>
      </c>
    </row>
    <row r="22">
      <c r="A22" s="9"/>
      <c r="B22" s="44">
        <v>2</v>
      </c>
      <c r="C22" s="1"/>
      <c r="D22" s="1"/>
      <c r="E22" s="45" t="s">
        <v>166</v>
      </c>
      <c r="F22" s="1"/>
      <c r="G22" s="1"/>
      <c r="H22" s="1"/>
      <c r="I22" s="1"/>
      <c r="J22" s="1"/>
      <c r="K22" s="46">
        <f>H100</f>
        <v>0</v>
      </c>
      <c r="L22" s="46">
        <f>L100</f>
        <v>0</v>
      </c>
      <c r="M22" s="12"/>
      <c r="N22" s="2"/>
      <c r="O22" s="2"/>
      <c r="P22" s="2"/>
      <c r="Q22" s="2"/>
      <c r="S22" s="33">
        <f>S99</f>
        <v>0</v>
      </c>
    </row>
    <row r="23">
      <c r="A23" s="9"/>
      <c r="B23" s="44">
        <v>5</v>
      </c>
      <c r="C23" s="1"/>
      <c r="D23" s="1"/>
      <c r="E23" s="45" t="s">
        <v>167</v>
      </c>
      <c r="F23" s="1"/>
      <c r="G23" s="1"/>
      <c r="H23" s="1"/>
      <c r="I23" s="1"/>
      <c r="J23" s="1"/>
      <c r="K23" s="46">
        <f>H112</f>
        <v>0</v>
      </c>
      <c r="L23" s="46">
        <f>L112</f>
        <v>0</v>
      </c>
      <c r="M23" s="12"/>
      <c r="N23" s="2"/>
      <c r="O23" s="2"/>
      <c r="P23" s="2"/>
      <c r="Q23" s="2"/>
      <c r="S23" s="33">
        <f>S111</f>
        <v>0</v>
      </c>
    </row>
    <row r="24">
      <c r="A24" s="9"/>
      <c r="B24" s="44">
        <v>9</v>
      </c>
      <c r="C24" s="1"/>
      <c r="D24" s="1"/>
      <c r="E24" s="45" t="s">
        <v>169</v>
      </c>
      <c r="F24" s="1"/>
      <c r="G24" s="1"/>
      <c r="H24" s="1"/>
      <c r="I24" s="1"/>
      <c r="J24" s="1"/>
      <c r="K24" s="46">
        <f>H124</f>
        <v>0</v>
      </c>
      <c r="L24" s="46">
        <f>L124</f>
        <v>0</v>
      </c>
      <c r="M24" s="12"/>
      <c r="N24" s="2"/>
      <c r="O24" s="2"/>
      <c r="P24" s="2"/>
      <c r="Q24" s="2"/>
      <c r="S24" s="33">
        <f>S123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6" t="s">
        <v>118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1"/>
      <c r="N27" s="2"/>
      <c r="O27" s="2"/>
      <c r="P27" s="2"/>
      <c r="Q27" s="2"/>
    </row>
    <row r="28" ht="18" customHeight="1">
      <c r="A28" s="9"/>
      <c r="B28" s="42" t="s">
        <v>119</v>
      </c>
      <c r="C28" s="42" t="s">
        <v>115</v>
      </c>
      <c r="D28" s="42" t="s">
        <v>120</v>
      </c>
      <c r="E28" s="42" t="s">
        <v>116</v>
      </c>
      <c r="F28" s="42" t="s">
        <v>121</v>
      </c>
      <c r="G28" s="43" t="s">
        <v>122</v>
      </c>
      <c r="H28" s="22" t="s">
        <v>123</v>
      </c>
      <c r="I28" s="22" t="s">
        <v>124</v>
      </c>
      <c r="J28" s="22" t="s">
        <v>17</v>
      </c>
      <c r="K28" s="43" t="s">
        <v>125</v>
      </c>
      <c r="L28" s="22" t="s">
        <v>18</v>
      </c>
      <c r="M28" s="79"/>
      <c r="N28" s="2"/>
      <c r="O28" s="2"/>
      <c r="P28" s="2"/>
      <c r="Q28" s="2"/>
    </row>
    <row r="29" ht="40" customHeight="1">
      <c r="A29" s="9"/>
      <c r="B29" s="47" t="s">
        <v>126</v>
      </c>
      <c r="C29" s="1"/>
      <c r="D29" s="1"/>
      <c r="E29" s="1"/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>
      <c r="A30" s="9"/>
      <c r="B30" s="49">
        <v>1</v>
      </c>
      <c r="C30" s="50" t="s">
        <v>170</v>
      </c>
      <c r="D30" s="50" t="s">
        <v>7</v>
      </c>
      <c r="E30" s="50" t="s">
        <v>171</v>
      </c>
      <c r="F30" s="50" t="s">
        <v>7</v>
      </c>
      <c r="G30" s="51" t="s">
        <v>172</v>
      </c>
      <c r="H30" s="52">
        <v>63.090000000000003</v>
      </c>
      <c r="I30" s="24">
        <f>ROUND(0,2)</f>
        <v>0</v>
      </c>
      <c r="J30" s="53">
        <f>ROUND(I30*H30,2)</f>
        <v>0</v>
      </c>
      <c r="K30" s="54">
        <v>0.20999999999999999</v>
      </c>
      <c r="L30" s="55">
        <f>IF(ISNUMBER(K30),ROUND(J30*(K30+1),2),0)</f>
        <v>0</v>
      </c>
      <c r="M30" s="12"/>
      <c r="N30" s="2"/>
      <c r="O30" s="2"/>
      <c r="P30" s="2"/>
      <c r="Q30" s="41">
        <f>IF(ISNUMBER(K30),IF(H30&gt;0,IF(I30&gt;0,J30,0),0),0)</f>
        <v>0</v>
      </c>
      <c r="R30" s="33">
        <f>IF(ISNUMBER(K30)=FALSE,J30,0)</f>
        <v>0</v>
      </c>
    </row>
    <row r="31">
      <c r="A31" s="9"/>
      <c r="B31" s="56" t="s">
        <v>130</v>
      </c>
      <c r="C31" s="1"/>
      <c r="D31" s="1"/>
      <c r="E31" s="57" t="s">
        <v>427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 thickBot="1">
      <c r="A32" s="9"/>
      <c r="B32" s="58" t="s">
        <v>132</v>
      </c>
      <c r="C32" s="29"/>
      <c r="D32" s="29"/>
      <c r="E32" s="59" t="s">
        <v>428</v>
      </c>
      <c r="F32" s="29"/>
      <c r="G32" s="29"/>
      <c r="H32" s="60"/>
      <c r="I32" s="29"/>
      <c r="J32" s="60"/>
      <c r="K32" s="29"/>
      <c r="L32" s="29"/>
      <c r="M32" s="12"/>
      <c r="N32" s="2"/>
      <c r="O32" s="2"/>
      <c r="P32" s="2"/>
      <c r="Q32" s="2"/>
    </row>
    <row r="33" thickTop="1">
      <c r="A33" s="9"/>
      <c r="B33" s="49">
        <v>2</v>
      </c>
      <c r="C33" s="50" t="s">
        <v>170</v>
      </c>
      <c r="D33" s="50" t="s">
        <v>175</v>
      </c>
      <c r="E33" s="50" t="s">
        <v>171</v>
      </c>
      <c r="F33" s="50" t="s">
        <v>7</v>
      </c>
      <c r="G33" s="51" t="s">
        <v>172</v>
      </c>
      <c r="H33" s="61">
        <v>63</v>
      </c>
      <c r="I33" s="35">
        <f>ROUND(0,2)</f>
        <v>0</v>
      </c>
      <c r="J33" s="62">
        <f>ROUND(I33*H33,2)</f>
        <v>0</v>
      </c>
      <c r="K33" s="63">
        <v>0.20999999999999999</v>
      </c>
      <c r="L33" s="64">
        <f>IF(ISNUMBER(K33),ROUND(J33*(K33+1),2),0)</f>
        <v>0</v>
      </c>
      <c r="M33" s="12"/>
      <c r="N33" s="2"/>
      <c r="O33" s="2"/>
      <c r="P33" s="2"/>
      <c r="Q33" s="41">
        <f>IF(ISNUMBER(K33),IF(H33&gt;0,IF(I33&gt;0,J33,0),0),0)</f>
        <v>0</v>
      </c>
      <c r="R33" s="33">
        <f>IF(ISNUMBER(K33)=FALSE,J33,0)</f>
        <v>0</v>
      </c>
    </row>
    <row r="34">
      <c r="A34" s="9"/>
      <c r="B34" s="56" t="s">
        <v>130</v>
      </c>
      <c r="C34" s="1"/>
      <c r="D34" s="1"/>
      <c r="E34" s="57" t="s">
        <v>176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132</v>
      </c>
      <c r="C35" s="29"/>
      <c r="D35" s="29"/>
      <c r="E35" s="59" t="s">
        <v>429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>
      <c r="A36" s="9"/>
      <c r="B36" s="49">
        <v>3</v>
      </c>
      <c r="C36" s="50" t="s">
        <v>178</v>
      </c>
      <c r="D36" s="50" t="s">
        <v>179</v>
      </c>
      <c r="E36" s="50" t="s">
        <v>171</v>
      </c>
      <c r="F36" s="50" t="s">
        <v>7</v>
      </c>
      <c r="G36" s="51" t="s">
        <v>180</v>
      </c>
      <c r="H36" s="61">
        <v>32.395000000000003</v>
      </c>
      <c r="I36" s="35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1">
        <f>IF(ISNUMBER(K36),IF(H36&gt;0,IF(I36&gt;0,J36,0),0),0)</f>
        <v>0</v>
      </c>
      <c r="R36" s="33">
        <f>IF(ISNUMBER(K36)=FALSE,J36,0)</f>
        <v>0</v>
      </c>
    </row>
    <row r="37">
      <c r="A37" s="9"/>
      <c r="B37" s="56" t="s">
        <v>130</v>
      </c>
      <c r="C37" s="1"/>
      <c r="D37" s="1"/>
      <c r="E37" s="57" t="s">
        <v>181</v>
      </c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 thickBot="1">
      <c r="A38" s="9"/>
      <c r="B38" s="58" t="s">
        <v>132</v>
      </c>
      <c r="C38" s="29"/>
      <c r="D38" s="29"/>
      <c r="E38" s="59" t="s">
        <v>430</v>
      </c>
      <c r="F38" s="29"/>
      <c r="G38" s="29"/>
      <c r="H38" s="60"/>
      <c r="I38" s="29"/>
      <c r="J38" s="60"/>
      <c r="K38" s="29"/>
      <c r="L38" s="29"/>
      <c r="M38" s="12"/>
      <c r="N38" s="2"/>
      <c r="O38" s="2"/>
      <c r="P38" s="2"/>
      <c r="Q38" s="2"/>
    </row>
    <row r="39" thickTop="1">
      <c r="A39" s="9"/>
      <c r="B39" s="49">
        <v>4</v>
      </c>
      <c r="C39" s="50" t="s">
        <v>178</v>
      </c>
      <c r="D39" s="50" t="s">
        <v>183</v>
      </c>
      <c r="E39" s="50" t="s">
        <v>171</v>
      </c>
      <c r="F39" s="50" t="s">
        <v>7</v>
      </c>
      <c r="G39" s="51" t="s">
        <v>180</v>
      </c>
      <c r="H39" s="61">
        <v>1</v>
      </c>
      <c r="I39" s="35">
        <f>ROUND(0,2)</f>
        <v>0</v>
      </c>
      <c r="J39" s="62">
        <f>ROUND(I39*H39,2)</f>
        <v>0</v>
      </c>
      <c r="K39" s="63">
        <v>0.20999999999999999</v>
      </c>
      <c r="L39" s="64">
        <f>IF(ISNUMBER(K39),ROUND(J39*(K39+1),2),0)</f>
        <v>0</v>
      </c>
      <c r="M39" s="12"/>
      <c r="N39" s="2"/>
      <c r="O39" s="2"/>
      <c r="P39" s="2"/>
      <c r="Q39" s="41">
        <f>IF(ISNUMBER(K39),IF(H39&gt;0,IF(I39&gt;0,J39,0),0),0)</f>
        <v>0</v>
      </c>
      <c r="R39" s="33">
        <f>IF(ISNUMBER(K39)=FALSE,J39,0)</f>
        <v>0</v>
      </c>
    </row>
    <row r="40">
      <c r="A40" s="9"/>
      <c r="B40" s="56" t="s">
        <v>130</v>
      </c>
      <c r="C40" s="1"/>
      <c r="D40" s="1"/>
      <c r="E40" s="57" t="s">
        <v>184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 thickBot="1">
      <c r="A41" s="9"/>
      <c r="B41" s="58" t="s">
        <v>132</v>
      </c>
      <c r="C41" s="29"/>
      <c r="D41" s="29"/>
      <c r="E41" s="59" t="s">
        <v>431</v>
      </c>
      <c r="F41" s="29"/>
      <c r="G41" s="29"/>
      <c r="H41" s="60"/>
      <c r="I41" s="29"/>
      <c r="J41" s="60"/>
      <c r="K41" s="29"/>
      <c r="L41" s="29"/>
      <c r="M41" s="12"/>
      <c r="N41" s="2"/>
      <c r="O41" s="2"/>
      <c r="P41" s="2"/>
      <c r="Q41" s="2"/>
    </row>
    <row r="42" thickTop="1">
      <c r="A42" s="9"/>
      <c r="B42" s="49">
        <v>5</v>
      </c>
      <c r="C42" s="50" t="s">
        <v>186</v>
      </c>
      <c r="D42" s="50" t="s">
        <v>7</v>
      </c>
      <c r="E42" s="50" t="s">
        <v>187</v>
      </c>
      <c r="F42" s="50" t="s">
        <v>7</v>
      </c>
      <c r="G42" s="51" t="s">
        <v>172</v>
      </c>
      <c r="H42" s="61">
        <v>10.08</v>
      </c>
      <c r="I42" s="35">
        <f>ROUND(0,2)</f>
        <v>0</v>
      </c>
      <c r="J42" s="62">
        <f>ROUND(I42*H42,2)</f>
        <v>0</v>
      </c>
      <c r="K42" s="63">
        <v>0.20999999999999999</v>
      </c>
      <c r="L42" s="64">
        <f>IF(ISNUMBER(K42),ROUND(J42*(K42+1),2),0)</f>
        <v>0</v>
      </c>
      <c r="M42" s="12"/>
      <c r="N42" s="2"/>
      <c r="O42" s="2"/>
      <c r="P42" s="2"/>
      <c r="Q42" s="41">
        <f>IF(ISNUMBER(K42),IF(H42&gt;0,IF(I42&gt;0,J42,0),0),0)</f>
        <v>0</v>
      </c>
      <c r="R42" s="33">
        <f>IF(ISNUMBER(K42)=FALSE,J42,0)</f>
        <v>0</v>
      </c>
    </row>
    <row r="43">
      <c r="A43" s="9"/>
      <c r="B43" s="56" t="s">
        <v>130</v>
      </c>
      <c r="C43" s="1"/>
      <c r="D43" s="1"/>
      <c r="E43" s="57" t="s">
        <v>7</v>
      </c>
      <c r="F43" s="1"/>
      <c r="G43" s="1"/>
      <c r="H43" s="48"/>
      <c r="I43" s="1"/>
      <c r="J43" s="48"/>
      <c r="K43" s="1"/>
      <c r="L43" s="1"/>
      <c r="M43" s="12"/>
      <c r="N43" s="2"/>
      <c r="O43" s="2"/>
      <c r="P43" s="2"/>
      <c r="Q43" s="2"/>
    </row>
    <row r="44" thickBot="1">
      <c r="A44" s="9"/>
      <c r="B44" s="58" t="s">
        <v>132</v>
      </c>
      <c r="C44" s="29"/>
      <c r="D44" s="29"/>
      <c r="E44" s="59" t="s">
        <v>432</v>
      </c>
      <c r="F44" s="29"/>
      <c r="G44" s="29"/>
      <c r="H44" s="60"/>
      <c r="I44" s="29"/>
      <c r="J44" s="60"/>
      <c r="K44" s="29"/>
      <c r="L44" s="29"/>
      <c r="M44" s="12"/>
      <c r="N44" s="2"/>
      <c r="O44" s="2"/>
      <c r="P44" s="2"/>
      <c r="Q44" s="2"/>
    </row>
    <row r="45" thickTop="1">
      <c r="A45" s="9"/>
      <c r="B45" s="49">
        <v>6</v>
      </c>
      <c r="C45" s="50" t="s">
        <v>186</v>
      </c>
      <c r="D45" s="50" t="s">
        <v>175</v>
      </c>
      <c r="E45" s="50" t="s">
        <v>187</v>
      </c>
      <c r="F45" s="50" t="s">
        <v>7</v>
      </c>
      <c r="G45" s="51" t="s">
        <v>172</v>
      </c>
      <c r="H45" s="61">
        <v>63</v>
      </c>
      <c r="I45" s="35">
        <f>ROUND(0,2)</f>
        <v>0</v>
      </c>
      <c r="J45" s="62">
        <f>ROUND(I45*H45,2)</f>
        <v>0</v>
      </c>
      <c r="K45" s="63">
        <v>0.20999999999999999</v>
      </c>
      <c r="L45" s="64">
        <f>IF(ISNUMBER(K45),ROUND(J45*(K45+1),2),0)</f>
        <v>0</v>
      </c>
      <c r="M45" s="12"/>
      <c r="N45" s="2"/>
      <c r="O45" s="2"/>
      <c r="P45" s="2"/>
      <c r="Q45" s="41">
        <f>IF(ISNUMBER(K45),IF(H45&gt;0,IF(I45&gt;0,J45,0),0),0)</f>
        <v>0</v>
      </c>
      <c r="R45" s="33">
        <f>IF(ISNUMBER(K45)=FALSE,J45,0)</f>
        <v>0</v>
      </c>
    </row>
    <row r="46">
      <c r="A46" s="9"/>
      <c r="B46" s="56" t="s">
        <v>130</v>
      </c>
      <c r="C46" s="1"/>
      <c r="D46" s="1"/>
      <c r="E46" s="57" t="s">
        <v>176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132</v>
      </c>
      <c r="C47" s="29"/>
      <c r="D47" s="29"/>
      <c r="E47" s="59" t="s">
        <v>433</v>
      </c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 thickBot="1" ht="25" customHeight="1">
      <c r="A48" s="9"/>
      <c r="B48" s="1"/>
      <c r="C48" s="65">
        <v>0</v>
      </c>
      <c r="D48" s="1"/>
      <c r="E48" s="66" t="s">
        <v>117</v>
      </c>
      <c r="F48" s="1"/>
      <c r="G48" s="67" t="s">
        <v>152</v>
      </c>
      <c r="H48" s="68">
        <f>J30+J33+J36+J39+J42+J45</f>
        <v>0</v>
      </c>
      <c r="I48" s="67" t="s">
        <v>153</v>
      </c>
      <c r="J48" s="69">
        <f>(L48-H48)</f>
        <v>0</v>
      </c>
      <c r="K48" s="67" t="s">
        <v>154</v>
      </c>
      <c r="L48" s="70">
        <f>L30+L33+L36+L39+L42+L45</f>
        <v>0</v>
      </c>
      <c r="M48" s="12"/>
      <c r="N48" s="2"/>
      <c r="O48" s="2"/>
      <c r="P48" s="2"/>
      <c r="Q48" s="41">
        <f>0+Q30+Q33+Q36+Q39+Q42+Q45</f>
        <v>0</v>
      </c>
      <c r="R48" s="33">
        <f>0+R30+R33+R36+R39+R42+R45</f>
        <v>0</v>
      </c>
      <c r="S48" s="71">
        <f>Q48*(1+J48)+R48</f>
        <v>0</v>
      </c>
    </row>
    <row r="49" thickTop="1" thickBot="1" ht="25" customHeight="1">
      <c r="A49" s="9"/>
      <c r="B49" s="72"/>
      <c r="C49" s="72"/>
      <c r="D49" s="72"/>
      <c r="E49" s="73"/>
      <c r="F49" s="72"/>
      <c r="G49" s="74" t="s">
        <v>155</v>
      </c>
      <c r="H49" s="75">
        <f>J30+J33+J36+J39+J42+J45</f>
        <v>0</v>
      </c>
      <c r="I49" s="74" t="s">
        <v>156</v>
      </c>
      <c r="J49" s="76">
        <f>0+J48</f>
        <v>0</v>
      </c>
      <c r="K49" s="74" t="s">
        <v>157</v>
      </c>
      <c r="L49" s="77">
        <f>L30+L33+L36+L39+L42+L45</f>
        <v>0</v>
      </c>
      <c r="M49" s="12"/>
      <c r="N49" s="2"/>
      <c r="O49" s="2"/>
      <c r="P49" s="2"/>
      <c r="Q49" s="2"/>
    </row>
    <row r="50" ht="40" customHeight="1">
      <c r="A50" s="9"/>
      <c r="B50" s="82" t="s">
        <v>197</v>
      </c>
      <c r="C50" s="1"/>
      <c r="D50" s="1"/>
      <c r="E50" s="1"/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>
      <c r="A51" s="9"/>
      <c r="B51" s="49">
        <v>7</v>
      </c>
      <c r="C51" s="50" t="s">
        <v>203</v>
      </c>
      <c r="D51" s="50" t="s">
        <v>7</v>
      </c>
      <c r="E51" s="50" t="s">
        <v>204</v>
      </c>
      <c r="F51" s="50" t="s">
        <v>7</v>
      </c>
      <c r="G51" s="51" t="s">
        <v>200</v>
      </c>
      <c r="H51" s="52">
        <v>23</v>
      </c>
      <c r="I51" s="24">
        <f>ROUND(0,2)</f>
        <v>0</v>
      </c>
      <c r="J51" s="53">
        <f>ROUND(I51*H51,2)</f>
        <v>0</v>
      </c>
      <c r="K51" s="54">
        <v>0.20999999999999999</v>
      </c>
      <c r="L51" s="55">
        <f>IF(ISNUMBER(K51),ROUND(J51*(K51+1),2),0)</f>
        <v>0</v>
      </c>
      <c r="M51" s="12"/>
      <c r="N51" s="2"/>
      <c r="O51" s="2"/>
      <c r="P51" s="2"/>
      <c r="Q51" s="41">
        <f>IF(ISNUMBER(K51),IF(H51&gt;0,IF(I51&gt;0,J51,0),0),0)</f>
        <v>0</v>
      </c>
      <c r="R51" s="33">
        <f>IF(ISNUMBER(K51)=FALSE,J51,0)</f>
        <v>0</v>
      </c>
    </row>
    <row r="52">
      <c r="A52" s="9"/>
      <c r="B52" s="56" t="s">
        <v>130</v>
      </c>
      <c r="C52" s="1"/>
      <c r="D52" s="1"/>
      <c r="E52" s="57" t="s">
        <v>205</v>
      </c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 thickBot="1">
      <c r="A53" s="9"/>
      <c r="B53" s="58" t="s">
        <v>132</v>
      </c>
      <c r="C53" s="29"/>
      <c r="D53" s="29"/>
      <c r="E53" s="59" t="s">
        <v>434</v>
      </c>
      <c r="F53" s="29"/>
      <c r="G53" s="29"/>
      <c r="H53" s="60"/>
      <c r="I53" s="29"/>
      <c r="J53" s="60"/>
      <c r="K53" s="29"/>
      <c r="L53" s="29"/>
      <c r="M53" s="12"/>
      <c r="N53" s="2"/>
      <c r="O53" s="2"/>
      <c r="P53" s="2"/>
      <c r="Q53" s="2"/>
    </row>
    <row r="54" thickTop="1">
      <c r="A54" s="9"/>
      <c r="B54" s="49">
        <v>8</v>
      </c>
      <c r="C54" s="50" t="s">
        <v>435</v>
      </c>
      <c r="D54" s="50" t="s">
        <v>7</v>
      </c>
      <c r="E54" s="50" t="s">
        <v>436</v>
      </c>
      <c r="F54" s="50" t="s">
        <v>7</v>
      </c>
      <c r="G54" s="51" t="s">
        <v>172</v>
      </c>
      <c r="H54" s="61">
        <v>2.9399999999999999</v>
      </c>
      <c r="I54" s="35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1">
        <f>IF(ISNUMBER(K54),IF(H54&gt;0,IF(I54&gt;0,J54,0),0),0)</f>
        <v>0</v>
      </c>
      <c r="R54" s="33">
        <f>IF(ISNUMBER(K54)=FALSE,J54,0)</f>
        <v>0</v>
      </c>
    </row>
    <row r="55">
      <c r="A55" s="9"/>
      <c r="B55" s="56" t="s">
        <v>130</v>
      </c>
      <c r="C55" s="1"/>
      <c r="D55" s="1"/>
      <c r="E55" s="57" t="s">
        <v>437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 thickBot="1">
      <c r="A56" s="9"/>
      <c r="B56" s="58" t="s">
        <v>132</v>
      </c>
      <c r="C56" s="29"/>
      <c r="D56" s="29"/>
      <c r="E56" s="59" t="s">
        <v>438</v>
      </c>
      <c r="F56" s="29"/>
      <c r="G56" s="29"/>
      <c r="H56" s="60"/>
      <c r="I56" s="29"/>
      <c r="J56" s="60"/>
      <c r="K56" s="29"/>
      <c r="L56" s="29"/>
      <c r="M56" s="12"/>
      <c r="N56" s="2"/>
      <c r="O56" s="2"/>
      <c r="P56" s="2"/>
      <c r="Q56" s="2"/>
    </row>
    <row r="57" thickTop="1">
      <c r="A57" s="9"/>
      <c r="B57" s="49">
        <v>9</v>
      </c>
      <c r="C57" s="50" t="s">
        <v>217</v>
      </c>
      <c r="D57" s="50" t="s">
        <v>7</v>
      </c>
      <c r="E57" s="50" t="s">
        <v>218</v>
      </c>
      <c r="F57" s="50" t="s">
        <v>7</v>
      </c>
      <c r="G57" s="51" t="s">
        <v>172</v>
      </c>
      <c r="H57" s="61">
        <v>17.050000000000001</v>
      </c>
      <c r="I57" s="35">
        <f>ROUND(0,2)</f>
        <v>0</v>
      </c>
      <c r="J57" s="62">
        <f>ROUND(I57*H57,2)</f>
        <v>0</v>
      </c>
      <c r="K57" s="63">
        <v>0.20999999999999999</v>
      </c>
      <c r="L57" s="64">
        <f>IF(ISNUMBER(K57),ROUND(J57*(K57+1),2),0)</f>
        <v>0</v>
      </c>
      <c r="M57" s="12"/>
      <c r="N57" s="2"/>
      <c r="O57" s="2"/>
      <c r="P57" s="2"/>
      <c r="Q57" s="41">
        <f>IF(ISNUMBER(K57),IF(H57&gt;0,IF(I57&gt;0,J57,0),0),0)</f>
        <v>0</v>
      </c>
      <c r="R57" s="33">
        <f>IF(ISNUMBER(K57)=FALSE,J57,0)</f>
        <v>0</v>
      </c>
    </row>
    <row r="58">
      <c r="A58" s="9"/>
      <c r="B58" s="56" t="s">
        <v>130</v>
      </c>
      <c r="C58" s="1"/>
      <c r="D58" s="1"/>
      <c r="E58" s="57" t="s">
        <v>219</v>
      </c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 thickBot="1">
      <c r="A59" s="9"/>
      <c r="B59" s="58" t="s">
        <v>132</v>
      </c>
      <c r="C59" s="29"/>
      <c r="D59" s="29"/>
      <c r="E59" s="59" t="s">
        <v>439</v>
      </c>
      <c r="F59" s="29"/>
      <c r="G59" s="29"/>
      <c r="H59" s="60"/>
      <c r="I59" s="29"/>
      <c r="J59" s="60"/>
      <c r="K59" s="29"/>
      <c r="L59" s="29"/>
      <c r="M59" s="12"/>
      <c r="N59" s="2"/>
      <c r="O59" s="2"/>
      <c r="P59" s="2"/>
      <c r="Q59" s="2"/>
    </row>
    <row r="60" thickTop="1">
      <c r="A60" s="9"/>
      <c r="B60" s="49">
        <v>10</v>
      </c>
      <c r="C60" s="50" t="s">
        <v>440</v>
      </c>
      <c r="D60" s="50" t="s">
        <v>7</v>
      </c>
      <c r="E60" s="50" t="s">
        <v>441</v>
      </c>
      <c r="F60" s="50" t="s">
        <v>7</v>
      </c>
      <c r="G60" s="51" t="s">
        <v>227</v>
      </c>
      <c r="H60" s="61">
        <v>25</v>
      </c>
      <c r="I60" s="35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1">
        <f>IF(ISNUMBER(K60),IF(H60&gt;0,IF(I60&gt;0,J60,0),0),0)</f>
        <v>0</v>
      </c>
      <c r="R60" s="33">
        <f>IF(ISNUMBER(K60)=FALSE,J60,0)</f>
        <v>0</v>
      </c>
    </row>
    <row r="61">
      <c r="A61" s="9"/>
      <c r="B61" s="56" t="s">
        <v>130</v>
      </c>
      <c r="C61" s="1"/>
      <c r="D61" s="1"/>
      <c r="E61" s="57" t="s">
        <v>223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 thickBot="1">
      <c r="A62" s="9"/>
      <c r="B62" s="58" t="s">
        <v>132</v>
      </c>
      <c r="C62" s="29"/>
      <c r="D62" s="29"/>
      <c r="E62" s="59" t="s">
        <v>442</v>
      </c>
      <c r="F62" s="29"/>
      <c r="G62" s="29"/>
      <c r="H62" s="60"/>
      <c r="I62" s="29"/>
      <c r="J62" s="60"/>
      <c r="K62" s="29"/>
      <c r="L62" s="29"/>
      <c r="M62" s="12"/>
      <c r="N62" s="2"/>
      <c r="O62" s="2"/>
      <c r="P62" s="2"/>
      <c r="Q62" s="2"/>
    </row>
    <row r="63" thickTop="1">
      <c r="A63" s="9"/>
      <c r="B63" s="49">
        <v>11</v>
      </c>
      <c r="C63" s="50" t="s">
        <v>229</v>
      </c>
      <c r="D63" s="50" t="s">
        <v>7</v>
      </c>
      <c r="E63" s="50" t="s">
        <v>230</v>
      </c>
      <c r="F63" s="50" t="s">
        <v>7</v>
      </c>
      <c r="G63" s="51" t="s">
        <v>172</v>
      </c>
      <c r="H63" s="61">
        <v>1.45</v>
      </c>
      <c r="I63" s="35">
        <f>ROUND(0,2)</f>
        <v>0</v>
      </c>
      <c r="J63" s="62">
        <f>ROUND(I63*H63,2)</f>
        <v>0</v>
      </c>
      <c r="K63" s="63">
        <v>0.20999999999999999</v>
      </c>
      <c r="L63" s="64">
        <f>IF(ISNUMBER(K63),ROUND(J63*(K63+1),2),0)</f>
        <v>0</v>
      </c>
      <c r="M63" s="12"/>
      <c r="N63" s="2"/>
      <c r="O63" s="2"/>
      <c r="P63" s="2"/>
      <c r="Q63" s="41">
        <f>IF(ISNUMBER(K63),IF(H63&gt;0,IF(I63&gt;0,J63,0),0),0)</f>
        <v>0</v>
      </c>
      <c r="R63" s="33">
        <f>IF(ISNUMBER(K63)=FALSE,J63,0)</f>
        <v>0</v>
      </c>
    </row>
    <row r="64">
      <c r="A64" s="9"/>
      <c r="B64" s="56" t="s">
        <v>130</v>
      </c>
      <c r="C64" s="1"/>
      <c r="D64" s="1"/>
      <c r="E64" s="57" t="s">
        <v>231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 thickBot="1">
      <c r="A65" s="9"/>
      <c r="B65" s="58" t="s">
        <v>132</v>
      </c>
      <c r="C65" s="29"/>
      <c r="D65" s="29"/>
      <c r="E65" s="59" t="s">
        <v>443</v>
      </c>
      <c r="F65" s="29"/>
      <c r="G65" s="29"/>
      <c r="H65" s="60"/>
      <c r="I65" s="29"/>
      <c r="J65" s="60"/>
      <c r="K65" s="29"/>
      <c r="L65" s="29"/>
      <c r="M65" s="12"/>
      <c r="N65" s="2"/>
      <c r="O65" s="2"/>
      <c r="P65" s="2"/>
      <c r="Q65" s="2"/>
    </row>
    <row r="66" thickTop="1">
      <c r="A66" s="9"/>
      <c r="B66" s="49">
        <v>12</v>
      </c>
      <c r="C66" s="50" t="s">
        <v>236</v>
      </c>
      <c r="D66" s="50" t="s">
        <v>7</v>
      </c>
      <c r="E66" s="50" t="s">
        <v>237</v>
      </c>
      <c r="F66" s="50" t="s">
        <v>7</v>
      </c>
      <c r="G66" s="51" t="s">
        <v>172</v>
      </c>
      <c r="H66" s="61">
        <v>60.789999999999999</v>
      </c>
      <c r="I66" s="35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1">
        <f>IF(ISNUMBER(K66),IF(H66&gt;0,IF(I66&gt;0,J66,0),0),0)</f>
        <v>0</v>
      </c>
      <c r="R66" s="33">
        <f>IF(ISNUMBER(K66)=FALSE,J66,0)</f>
        <v>0</v>
      </c>
    </row>
    <row r="67">
      <c r="A67" s="9"/>
      <c r="B67" s="56" t="s">
        <v>130</v>
      </c>
      <c r="C67" s="1"/>
      <c r="D67" s="1"/>
      <c r="E67" s="57" t="s">
        <v>205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 thickBot="1">
      <c r="A68" s="9"/>
      <c r="B68" s="58" t="s">
        <v>132</v>
      </c>
      <c r="C68" s="29"/>
      <c r="D68" s="29"/>
      <c r="E68" s="59" t="s">
        <v>444</v>
      </c>
      <c r="F68" s="29"/>
      <c r="G68" s="29"/>
      <c r="H68" s="60"/>
      <c r="I68" s="29"/>
      <c r="J68" s="60"/>
      <c r="K68" s="29"/>
      <c r="L68" s="29"/>
      <c r="M68" s="12"/>
      <c r="N68" s="2"/>
      <c r="O68" s="2"/>
      <c r="P68" s="2"/>
      <c r="Q68" s="2"/>
    </row>
    <row r="69" thickTop="1">
      <c r="A69" s="9"/>
      <c r="B69" s="49">
        <v>13</v>
      </c>
      <c r="C69" s="50" t="s">
        <v>236</v>
      </c>
      <c r="D69" s="50" t="s">
        <v>175</v>
      </c>
      <c r="E69" s="50" t="s">
        <v>237</v>
      </c>
      <c r="F69" s="50" t="s">
        <v>7</v>
      </c>
      <c r="G69" s="51" t="s">
        <v>172</v>
      </c>
      <c r="H69" s="61">
        <v>63</v>
      </c>
      <c r="I69" s="35">
        <f>ROUND(0,2)</f>
        <v>0</v>
      </c>
      <c r="J69" s="62">
        <f>ROUND(I69*H69,2)</f>
        <v>0</v>
      </c>
      <c r="K69" s="63">
        <v>0.20999999999999999</v>
      </c>
      <c r="L69" s="64">
        <f>IF(ISNUMBER(K69),ROUND(J69*(K69+1),2),0)</f>
        <v>0</v>
      </c>
      <c r="M69" s="12"/>
      <c r="N69" s="2"/>
      <c r="O69" s="2"/>
      <c r="P69" s="2"/>
      <c r="Q69" s="41">
        <f>IF(ISNUMBER(K69),IF(H69&gt;0,IF(I69&gt;0,J69,0),0),0)</f>
        <v>0</v>
      </c>
      <c r="R69" s="33">
        <f>IF(ISNUMBER(K69)=FALSE,J69,0)</f>
        <v>0</v>
      </c>
    </row>
    <row r="70">
      <c r="A70" s="9"/>
      <c r="B70" s="56" t="s">
        <v>130</v>
      </c>
      <c r="C70" s="1"/>
      <c r="D70" s="1"/>
      <c r="E70" s="57" t="s">
        <v>239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 thickBot="1">
      <c r="A71" s="9"/>
      <c r="B71" s="58" t="s">
        <v>132</v>
      </c>
      <c r="C71" s="29"/>
      <c r="D71" s="29"/>
      <c r="E71" s="59" t="s">
        <v>445</v>
      </c>
      <c r="F71" s="29"/>
      <c r="G71" s="29"/>
      <c r="H71" s="60"/>
      <c r="I71" s="29"/>
      <c r="J71" s="60"/>
      <c r="K71" s="29"/>
      <c r="L71" s="29"/>
      <c r="M71" s="12"/>
      <c r="N71" s="2"/>
      <c r="O71" s="2"/>
      <c r="P71" s="2"/>
      <c r="Q71" s="2"/>
    </row>
    <row r="72" thickTop="1">
      <c r="A72" s="9"/>
      <c r="B72" s="49">
        <v>14</v>
      </c>
      <c r="C72" s="50" t="s">
        <v>245</v>
      </c>
      <c r="D72" s="50" t="s">
        <v>249</v>
      </c>
      <c r="E72" s="50" t="s">
        <v>246</v>
      </c>
      <c r="F72" s="50" t="s">
        <v>7</v>
      </c>
      <c r="G72" s="51" t="s">
        <v>172</v>
      </c>
      <c r="H72" s="61">
        <v>10.08</v>
      </c>
      <c r="I72" s="35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1">
        <f>IF(ISNUMBER(K72),IF(H72&gt;0,IF(I72&gt;0,J72,0),0),0)</f>
        <v>0</v>
      </c>
      <c r="R72" s="33">
        <f>IF(ISNUMBER(K72)=FALSE,J72,0)</f>
        <v>0</v>
      </c>
    </row>
    <row r="73">
      <c r="A73" s="9"/>
      <c r="B73" s="56" t="s">
        <v>130</v>
      </c>
      <c r="C73" s="1"/>
      <c r="D73" s="1"/>
      <c r="E73" s="57" t="s">
        <v>446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 thickBot="1">
      <c r="A74" s="9"/>
      <c r="B74" s="58" t="s">
        <v>132</v>
      </c>
      <c r="C74" s="29"/>
      <c r="D74" s="29"/>
      <c r="E74" s="59" t="s">
        <v>447</v>
      </c>
      <c r="F74" s="29"/>
      <c r="G74" s="29"/>
      <c r="H74" s="60"/>
      <c r="I74" s="29"/>
      <c r="J74" s="60"/>
      <c r="K74" s="29"/>
      <c r="L74" s="29"/>
      <c r="M74" s="12"/>
      <c r="N74" s="2"/>
      <c r="O74" s="2"/>
      <c r="P74" s="2"/>
      <c r="Q74" s="2"/>
    </row>
    <row r="75" thickTop="1">
      <c r="A75" s="9"/>
      <c r="B75" s="49">
        <v>15</v>
      </c>
      <c r="C75" s="50" t="s">
        <v>245</v>
      </c>
      <c r="D75" s="50" t="s">
        <v>175</v>
      </c>
      <c r="E75" s="50" t="s">
        <v>246</v>
      </c>
      <c r="F75" s="50" t="s">
        <v>7</v>
      </c>
      <c r="G75" s="51" t="s">
        <v>172</v>
      </c>
      <c r="H75" s="61">
        <v>63</v>
      </c>
      <c r="I75" s="35">
        <f>ROUND(0,2)</f>
        <v>0</v>
      </c>
      <c r="J75" s="62">
        <f>ROUND(I75*H75,2)</f>
        <v>0</v>
      </c>
      <c r="K75" s="63">
        <v>0.20999999999999999</v>
      </c>
      <c r="L75" s="64">
        <f>IF(ISNUMBER(K75),ROUND(J75*(K75+1),2),0)</f>
        <v>0</v>
      </c>
      <c r="M75" s="12"/>
      <c r="N75" s="2"/>
      <c r="O75" s="2"/>
      <c r="P75" s="2"/>
      <c r="Q75" s="41">
        <f>IF(ISNUMBER(K75),IF(H75&gt;0,IF(I75&gt;0,J75,0),0),0)</f>
        <v>0</v>
      </c>
      <c r="R75" s="33">
        <f>IF(ISNUMBER(K75)=FALSE,J75,0)</f>
        <v>0</v>
      </c>
    </row>
    <row r="76">
      <c r="A76" s="9"/>
      <c r="B76" s="56" t="s">
        <v>130</v>
      </c>
      <c r="C76" s="1"/>
      <c r="D76" s="1"/>
      <c r="E76" s="57" t="s">
        <v>448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 thickBot="1">
      <c r="A77" s="9"/>
      <c r="B77" s="58" t="s">
        <v>132</v>
      </c>
      <c r="C77" s="29"/>
      <c r="D77" s="29"/>
      <c r="E77" s="59" t="s">
        <v>449</v>
      </c>
      <c r="F77" s="29"/>
      <c r="G77" s="29"/>
      <c r="H77" s="60"/>
      <c r="I77" s="29"/>
      <c r="J77" s="60"/>
      <c r="K77" s="29"/>
      <c r="L77" s="29"/>
      <c r="M77" s="12"/>
      <c r="N77" s="2"/>
      <c r="O77" s="2"/>
      <c r="P77" s="2"/>
      <c r="Q77" s="2"/>
    </row>
    <row r="78" thickTop="1">
      <c r="A78" s="9"/>
      <c r="B78" s="49">
        <v>16</v>
      </c>
      <c r="C78" s="50" t="s">
        <v>257</v>
      </c>
      <c r="D78" s="50" t="s">
        <v>7</v>
      </c>
      <c r="E78" s="50" t="s">
        <v>258</v>
      </c>
      <c r="F78" s="50" t="s">
        <v>7</v>
      </c>
      <c r="G78" s="51" t="s">
        <v>172</v>
      </c>
      <c r="H78" s="61">
        <v>60.789999999999999</v>
      </c>
      <c r="I78" s="35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1">
        <f>IF(ISNUMBER(K78),IF(H78&gt;0,IF(I78&gt;0,J78,0),0),0)</f>
        <v>0</v>
      </c>
      <c r="R78" s="33">
        <f>IF(ISNUMBER(K78)=FALSE,J78,0)</f>
        <v>0</v>
      </c>
    </row>
    <row r="79">
      <c r="A79" s="9"/>
      <c r="B79" s="56" t="s">
        <v>130</v>
      </c>
      <c r="C79" s="1"/>
      <c r="D79" s="1"/>
      <c r="E79" s="57" t="s">
        <v>7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 thickBot="1">
      <c r="A80" s="9"/>
      <c r="B80" s="58" t="s">
        <v>132</v>
      </c>
      <c r="C80" s="29"/>
      <c r="D80" s="29"/>
      <c r="E80" s="59" t="s">
        <v>450</v>
      </c>
      <c r="F80" s="29"/>
      <c r="G80" s="29"/>
      <c r="H80" s="60"/>
      <c r="I80" s="29"/>
      <c r="J80" s="60"/>
      <c r="K80" s="29"/>
      <c r="L80" s="29"/>
      <c r="M80" s="12"/>
      <c r="N80" s="2"/>
      <c r="O80" s="2"/>
      <c r="P80" s="2"/>
      <c r="Q80" s="2"/>
    </row>
    <row r="81" thickTop="1">
      <c r="A81" s="9"/>
      <c r="B81" s="49">
        <v>17</v>
      </c>
      <c r="C81" s="50" t="s">
        <v>257</v>
      </c>
      <c r="D81" s="50" t="s">
        <v>175</v>
      </c>
      <c r="E81" s="50" t="s">
        <v>258</v>
      </c>
      <c r="F81" s="50" t="s">
        <v>7</v>
      </c>
      <c r="G81" s="51" t="s">
        <v>172</v>
      </c>
      <c r="H81" s="61">
        <v>63</v>
      </c>
      <c r="I81" s="35">
        <f>ROUND(0,2)</f>
        <v>0</v>
      </c>
      <c r="J81" s="62">
        <f>ROUND(I81*H81,2)</f>
        <v>0</v>
      </c>
      <c r="K81" s="63">
        <v>0.20999999999999999</v>
      </c>
      <c r="L81" s="64">
        <f>IF(ISNUMBER(K81),ROUND(J81*(K81+1),2),0)</f>
        <v>0</v>
      </c>
      <c r="M81" s="12"/>
      <c r="N81" s="2"/>
      <c r="O81" s="2"/>
      <c r="P81" s="2"/>
      <c r="Q81" s="41">
        <f>IF(ISNUMBER(K81),IF(H81&gt;0,IF(I81&gt;0,J81,0),0),0)</f>
        <v>0</v>
      </c>
      <c r="R81" s="33">
        <f>IF(ISNUMBER(K81)=FALSE,J81,0)</f>
        <v>0</v>
      </c>
    </row>
    <row r="82">
      <c r="A82" s="9"/>
      <c r="B82" s="56" t="s">
        <v>130</v>
      </c>
      <c r="C82" s="1"/>
      <c r="D82" s="1"/>
      <c r="E82" s="57" t="s">
        <v>176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 thickBot="1">
      <c r="A83" s="9"/>
      <c r="B83" s="58" t="s">
        <v>132</v>
      </c>
      <c r="C83" s="29"/>
      <c r="D83" s="29"/>
      <c r="E83" s="59" t="s">
        <v>451</v>
      </c>
      <c r="F83" s="29"/>
      <c r="G83" s="29"/>
      <c r="H83" s="60"/>
      <c r="I83" s="29"/>
      <c r="J83" s="60"/>
      <c r="K83" s="29"/>
      <c r="L83" s="29"/>
      <c r="M83" s="12"/>
      <c r="N83" s="2"/>
      <c r="O83" s="2"/>
      <c r="P83" s="2"/>
      <c r="Q83" s="2"/>
    </row>
    <row r="84" thickTop="1">
      <c r="A84" s="9"/>
      <c r="B84" s="49">
        <v>18</v>
      </c>
      <c r="C84" s="50" t="s">
        <v>452</v>
      </c>
      <c r="D84" s="50" t="s">
        <v>175</v>
      </c>
      <c r="E84" s="50" t="s">
        <v>453</v>
      </c>
      <c r="F84" s="50" t="s">
        <v>7</v>
      </c>
      <c r="G84" s="51" t="s">
        <v>172</v>
      </c>
      <c r="H84" s="61">
        <v>63</v>
      </c>
      <c r="I84" s="35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1">
        <f>IF(ISNUMBER(K84),IF(H84&gt;0,IF(I84&gt;0,J84,0),0),0)</f>
        <v>0</v>
      </c>
      <c r="R84" s="33">
        <f>IF(ISNUMBER(K84)=FALSE,J84,0)</f>
        <v>0</v>
      </c>
    </row>
    <row r="85">
      <c r="A85" s="9"/>
      <c r="B85" s="56" t="s">
        <v>130</v>
      </c>
      <c r="C85" s="1"/>
      <c r="D85" s="1"/>
      <c r="E85" s="57" t="s">
        <v>176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 thickBot="1">
      <c r="A86" s="9"/>
      <c r="B86" s="58" t="s">
        <v>132</v>
      </c>
      <c r="C86" s="29"/>
      <c r="D86" s="29"/>
      <c r="E86" s="59" t="s">
        <v>454</v>
      </c>
      <c r="F86" s="29"/>
      <c r="G86" s="29"/>
      <c r="H86" s="60"/>
      <c r="I86" s="29"/>
      <c r="J86" s="60"/>
      <c r="K86" s="29"/>
      <c r="L86" s="29"/>
      <c r="M86" s="12"/>
      <c r="N86" s="2"/>
      <c r="O86" s="2"/>
      <c r="P86" s="2"/>
      <c r="Q86" s="2"/>
    </row>
    <row r="87" thickTop="1">
      <c r="A87" s="9"/>
      <c r="B87" s="49">
        <v>19</v>
      </c>
      <c r="C87" s="50" t="s">
        <v>265</v>
      </c>
      <c r="D87" s="50" t="s">
        <v>7</v>
      </c>
      <c r="E87" s="50" t="s">
        <v>266</v>
      </c>
      <c r="F87" s="50" t="s">
        <v>7</v>
      </c>
      <c r="G87" s="51" t="s">
        <v>172</v>
      </c>
      <c r="H87" s="61">
        <v>10.08</v>
      </c>
      <c r="I87" s="35">
        <f>ROUND(0,2)</f>
        <v>0</v>
      </c>
      <c r="J87" s="62">
        <f>ROUND(I87*H87,2)</f>
        <v>0</v>
      </c>
      <c r="K87" s="63">
        <v>0.20999999999999999</v>
      </c>
      <c r="L87" s="64">
        <f>IF(ISNUMBER(K87),ROUND(J87*(K87+1),2),0)</f>
        <v>0</v>
      </c>
      <c r="M87" s="12"/>
      <c r="N87" s="2"/>
      <c r="O87" s="2"/>
      <c r="P87" s="2"/>
      <c r="Q87" s="41">
        <f>IF(ISNUMBER(K87),IF(H87&gt;0,IF(I87&gt;0,J87,0),0),0)</f>
        <v>0</v>
      </c>
      <c r="R87" s="33">
        <f>IF(ISNUMBER(K87)=FALSE,J87,0)</f>
        <v>0</v>
      </c>
    </row>
    <row r="88">
      <c r="A88" s="9"/>
      <c r="B88" s="56" t="s">
        <v>130</v>
      </c>
      <c r="C88" s="1"/>
      <c r="D88" s="1"/>
      <c r="E88" s="57" t="s">
        <v>7</v>
      </c>
      <c r="F88" s="1"/>
      <c r="G88" s="1"/>
      <c r="H88" s="48"/>
      <c r="I88" s="1"/>
      <c r="J88" s="48"/>
      <c r="K88" s="1"/>
      <c r="L88" s="1"/>
      <c r="M88" s="12"/>
      <c r="N88" s="2"/>
      <c r="O88" s="2"/>
      <c r="P88" s="2"/>
      <c r="Q88" s="2"/>
    </row>
    <row r="89" thickBot="1">
      <c r="A89" s="9"/>
      <c r="B89" s="58" t="s">
        <v>132</v>
      </c>
      <c r="C89" s="29"/>
      <c r="D89" s="29"/>
      <c r="E89" s="59" t="s">
        <v>455</v>
      </c>
      <c r="F89" s="29"/>
      <c r="G89" s="29"/>
      <c r="H89" s="60"/>
      <c r="I89" s="29"/>
      <c r="J89" s="60"/>
      <c r="K89" s="29"/>
      <c r="L89" s="29"/>
      <c r="M89" s="12"/>
      <c r="N89" s="2"/>
      <c r="O89" s="2"/>
      <c r="P89" s="2"/>
      <c r="Q89" s="2"/>
    </row>
    <row r="90" thickTop="1">
      <c r="A90" s="9"/>
      <c r="B90" s="49">
        <v>20</v>
      </c>
      <c r="C90" s="50" t="s">
        <v>268</v>
      </c>
      <c r="D90" s="50" t="s">
        <v>7</v>
      </c>
      <c r="E90" s="50" t="s">
        <v>269</v>
      </c>
      <c r="F90" s="50" t="s">
        <v>7</v>
      </c>
      <c r="G90" s="51" t="s">
        <v>200</v>
      </c>
      <c r="H90" s="61">
        <v>126</v>
      </c>
      <c r="I90" s="35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1">
        <f>IF(ISNUMBER(K90),IF(H90&gt;0,IF(I90&gt;0,J90,0),0),0)</f>
        <v>0</v>
      </c>
      <c r="R90" s="33">
        <f>IF(ISNUMBER(K90)=FALSE,J90,0)</f>
        <v>0</v>
      </c>
    </row>
    <row r="91">
      <c r="A91" s="9"/>
      <c r="B91" s="56" t="s">
        <v>130</v>
      </c>
      <c r="C91" s="1"/>
      <c r="D91" s="1"/>
      <c r="E91" s="57" t="s">
        <v>7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 thickBot="1">
      <c r="A92" s="9"/>
      <c r="B92" s="58" t="s">
        <v>132</v>
      </c>
      <c r="C92" s="29"/>
      <c r="D92" s="29"/>
      <c r="E92" s="59" t="s">
        <v>456</v>
      </c>
      <c r="F92" s="29"/>
      <c r="G92" s="29"/>
      <c r="H92" s="60"/>
      <c r="I92" s="29"/>
      <c r="J92" s="60"/>
      <c r="K92" s="29"/>
      <c r="L92" s="29"/>
      <c r="M92" s="12"/>
      <c r="N92" s="2"/>
      <c r="O92" s="2"/>
      <c r="P92" s="2"/>
      <c r="Q92" s="2"/>
    </row>
    <row r="93" thickTop="1" thickBot="1" ht="25" customHeight="1">
      <c r="A93" s="9"/>
      <c r="B93" s="1"/>
      <c r="C93" s="65">
        <v>1</v>
      </c>
      <c r="D93" s="1"/>
      <c r="E93" s="66" t="s">
        <v>165</v>
      </c>
      <c r="F93" s="1"/>
      <c r="G93" s="67" t="s">
        <v>152</v>
      </c>
      <c r="H93" s="68">
        <f>J51+J54+J57+J60+J63+J66+J69+J72+J75+J78+J81+J84+J87+J90</f>
        <v>0</v>
      </c>
      <c r="I93" s="67" t="s">
        <v>153</v>
      </c>
      <c r="J93" s="69">
        <f>(L93-H93)</f>
        <v>0</v>
      </c>
      <c r="K93" s="67" t="s">
        <v>154</v>
      </c>
      <c r="L93" s="70">
        <f>L51+L54+L57+L60+L63+L66+L69+L72+L75+L78+L81+L84+L87+L90</f>
        <v>0</v>
      </c>
      <c r="M93" s="12"/>
      <c r="N93" s="2"/>
      <c r="O93" s="2"/>
      <c r="P93" s="2"/>
      <c r="Q93" s="41">
        <f>0+Q51+Q54+Q57+Q60+Q63+Q66+Q69+Q72+Q75+Q78+Q81+Q84+Q87+Q90</f>
        <v>0</v>
      </c>
      <c r="R93" s="33">
        <f>0+R51+R54+R57+R60+R63+R66+R69+R72+R75+R78+R81+R84+R87+R90</f>
        <v>0</v>
      </c>
      <c r="S93" s="71">
        <f>Q93*(1+J93)+R93</f>
        <v>0</v>
      </c>
    </row>
    <row r="94" thickTop="1" thickBot="1" ht="25" customHeight="1">
      <c r="A94" s="9"/>
      <c r="B94" s="72"/>
      <c r="C94" s="72"/>
      <c r="D94" s="72"/>
      <c r="E94" s="73"/>
      <c r="F94" s="72"/>
      <c r="G94" s="74" t="s">
        <v>155</v>
      </c>
      <c r="H94" s="75">
        <f>J51+J54+J57+J60+J63+J66+J69+J72+J75+J78+J81+J84+J87+J90</f>
        <v>0</v>
      </c>
      <c r="I94" s="74" t="s">
        <v>156</v>
      </c>
      <c r="J94" s="76">
        <f>0+J93</f>
        <v>0</v>
      </c>
      <c r="K94" s="74" t="s">
        <v>157</v>
      </c>
      <c r="L94" s="77">
        <f>L51+L54+L57+L60+L63+L66+L69+L72+L75+L78+L81+L84+L87+L90</f>
        <v>0</v>
      </c>
      <c r="M94" s="12"/>
      <c r="N94" s="2"/>
      <c r="O94" s="2"/>
      <c r="P94" s="2"/>
      <c r="Q94" s="2"/>
    </row>
    <row r="95" ht="40" customHeight="1">
      <c r="A95" s="9"/>
      <c r="B95" s="82" t="s">
        <v>286</v>
      </c>
      <c r="C95" s="1"/>
      <c r="D95" s="1"/>
      <c r="E95" s="1"/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>
      <c r="A96" s="9"/>
      <c r="B96" s="49">
        <v>21</v>
      </c>
      <c r="C96" s="50" t="s">
        <v>294</v>
      </c>
      <c r="D96" s="50" t="s">
        <v>175</v>
      </c>
      <c r="E96" s="50" t="s">
        <v>295</v>
      </c>
      <c r="F96" s="50" t="s">
        <v>7</v>
      </c>
      <c r="G96" s="51" t="s">
        <v>200</v>
      </c>
      <c r="H96" s="52">
        <v>126</v>
      </c>
      <c r="I96" s="24">
        <f>ROUND(0,2)</f>
        <v>0</v>
      </c>
      <c r="J96" s="53">
        <f>ROUND(I96*H96,2)</f>
        <v>0</v>
      </c>
      <c r="K96" s="54">
        <v>0.20999999999999999</v>
      </c>
      <c r="L96" s="55">
        <f>IF(ISNUMBER(K96),ROUND(J96*(K96+1),2),0)</f>
        <v>0</v>
      </c>
      <c r="M96" s="12"/>
      <c r="N96" s="2"/>
      <c r="O96" s="2"/>
      <c r="P96" s="2"/>
      <c r="Q96" s="41">
        <f>IF(ISNUMBER(K96),IF(H96&gt;0,IF(I96&gt;0,J96,0),0),0)</f>
        <v>0</v>
      </c>
      <c r="R96" s="33">
        <f>IF(ISNUMBER(K96)=FALSE,J96,0)</f>
        <v>0</v>
      </c>
    </row>
    <row r="97">
      <c r="A97" s="9"/>
      <c r="B97" s="56" t="s">
        <v>130</v>
      </c>
      <c r="C97" s="1"/>
      <c r="D97" s="1"/>
      <c r="E97" s="57" t="s">
        <v>176</v>
      </c>
      <c r="F97" s="1"/>
      <c r="G97" s="1"/>
      <c r="H97" s="48"/>
      <c r="I97" s="1"/>
      <c r="J97" s="48"/>
      <c r="K97" s="1"/>
      <c r="L97" s="1"/>
      <c r="M97" s="12"/>
      <c r="N97" s="2"/>
      <c r="O97" s="2"/>
      <c r="P97" s="2"/>
      <c r="Q97" s="2"/>
    </row>
    <row r="98" thickBot="1">
      <c r="A98" s="9"/>
      <c r="B98" s="58" t="s">
        <v>132</v>
      </c>
      <c r="C98" s="29"/>
      <c r="D98" s="29"/>
      <c r="E98" s="59" t="s">
        <v>457</v>
      </c>
      <c r="F98" s="29"/>
      <c r="G98" s="29"/>
      <c r="H98" s="60"/>
      <c r="I98" s="29"/>
      <c r="J98" s="60"/>
      <c r="K98" s="29"/>
      <c r="L98" s="29"/>
      <c r="M98" s="12"/>
      <c r="N98" s="2"/>
      <c r="O98" s="2"/>
      <c r="P98" s="2"/>
      <c r="Q98" s="2"/>
    </row>
    <row r="99" thickTop="1" thickBot="1" ht="25" customHeight="1">
      <c r="A99" s="9"/>
      <c r="B99" s="1"/>
      <c r="C99" s="65">
        <v>2</v>
      </c>
      <c r="D99" s="1"/>
      <c r="E99" s="66" t="s">
        <v>166</v>
      </c>
      <c r="F99" s="1"/>
      <c r="G99" s="67" t="s">
        <v>152</v>
      </c>
      <c r="H99" s="68">
        <f>0+J96</f>
        <v>0</v>
      </c>
      <c r="I99" s="67" t="s">
        <v>153</v>
      </c>
      <c r="J99" s="69">
        <f>(L99-H99)</f>
        <v>0</v>
      </c>
      <c r="K99" s="67" t="s">
        <v>154</v>
      </c>
      <c r="L99" s="70">
        <f>0+L96</f>
        <v>0</v>
      </c>
      <c r="M99" s="12"/>
      <c r="N99" s="2"/>
      <c r="O99" s="2"/>
      <c r="P99" s="2"/>
      <c r="Q99" s="41">
        <f>0+Q96</f>
        <v>0</v>
      </c>
      <c r="R99" s="33">
        <f>0+R96</f>
        <v>0</v>
      </c>
      <c r="S99" s="71">
        <f>Q99*(1+J99)+R99</f>
        <v>0</v>
      </c>
    </row>
    <row r="100" thickTop="1" thickBot="1" ht="25" customHeight="1">
      <c r="A100" s="9"/>
      <c r="B100" s="72"/>
      <c r="C100" s="72"/>
      <c r="D100" s="72"/>
      <c r="E100" s="73"/>
      <c r="F100" s="72"/>
      <c r="G100" s="74" t="s">
        <v>155</v>
      </c>
      <c r="H100" s="75">
        <f>0+J96</f>
        <v>0</v>
      </c>
      <c r="I100" s="74" t="s">
        <v>156</v>
      </c>
      <c r="J100" s="76">
        <f>0+J99</f>
        <v>0</v>
      </c>
      <c r="K100" s="74" t="s">
        <v>157</v>
      </c>
      <c r="L100" s="77">
        <f>0+L96</f>
        <v>0</v>
      </c>
      <c r="M100" s="12"/>
      <c r="N100" s="2"/>
      <c r="O100" s="2"/>
      <c r="P100" s="2"/>
      <c r="Q100" s="2"/>
    </row>
    <row r="101" ht="40" customHeight="1">
      <c r="A101" s="9"/>
      <c r="B101" s="82" t="s">
        <v>297</v>
      </c>
      <c r="C101" s="1"/>
      <c r="D101" s="1"/>
      <c r="E101" s="1"/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>
      <c r="A102" s="9"/>
      <c r="B102" s="49">
        <v>22</v>
      </c>
      <c r="C102" s="50" t="s">
        <v>298</v>
      </c>
      <c r="D102" s="50" t="s">
        <v>7</v>
      </c>
      <c r="E102" s="50" t="s">
        <v>299</v>
      </c>
      <c r="F102" s="50" t="s">
        <v>7</v>
      </c>
      <c r="G102" s="51" t="s">
        <v>172</v>
      </c>
      <c r="H102" s="52">
        <v>15.015000000000001</v>
      </c>
      <c r="I102" s="24">
        <f>ROUND(0,2)</f>
        <v>0</v>
      </c>
      <c r="J102" s="53">
        <f>ROUND(I102*H102,2)</f>
        <v>0</v>
      </c>
      <c r="K102" s="54">
        <v>0.20999999999999999</v>
      </c>
      <c r="L102" s="55">
        <f>IF(ISNUMBER(K102),ROUND(J102*(K102+1),2),0)</f>
        <v>0</v>
      </c>
      <c r="M102" s="12"/>
      <c r="N102" s="2"/>
      <c r="O102" s="2"/>
      <c r="P102" s="2"/>
      <c r="Q102" s="41">
        <f>IF(ISNUMBER(K102),IF(H102&gt;0,IF(I102&gt;0,J102,0),0),0)</f>
        <v>0</v>
      </c>
      <c r="R102" s="33">
        <f>IF(ISNUMBER(K102)=FALSE,J102,0)</f>
        <v>0</v>
      </c>
    </row>
    <row r="103">
      <c r="A103" s="9"/>
      <c r="B103" s="56" t="s">
        <v>130</v>
      </c>
      <c r="C103" s="1"/>
      <c r="D103" s="1"/>
      <c r="E103" s="57" t="s">
        <v>458</v>
      </c>
      <c r="F103" s="1"/>
      <c r="G103" s="1"/>
      <c r="H103" s="48"/>
      <c r="I103" s="1"/>
      <c r="J103" s="48"/>
      <c r="K103" s="1"/>
      <c r="L103" s="1"/>
      <c r="M103" s="12"/>
      <c r="N103" s="2"/>
      <c r="O103" s="2"/>
      <c r="P103" s="2"/>
      <c r="Q103" s="2"/>
    </row>
    <row r="104" thickBot="1">
      <c r="A104" s="9"/>
      <c r="B104" s="58" t="s">
        <v>132</v>
      </c>
      <c r="C104" s="29"/>
      <c r="D104" s="29"/>
      <c r="E104" s="59" t="s">
        <v>459</v>
      </c>
      <c r="F104" s="29"/>
      <c r="G104" s="29"/>
      <c r="H104" s="60"/>
      <c r="I104" s="29"/>
      <c r="J104" s="60"/>
      <c r="K104" s="29"/>
      <c r="L104" s="29"/>
      <c r="M104" s="12"/>
      <c r="N104" s="2"/>
      <c r="O104" s="2"/>
      <c r="P104" s="2"/>
      <c r="Q104" s="2"/>
    </row>
    <row r="105" thickTop="1">
      <c r="A105" s="9"/>
      <c r="B105" s="49">
        <v>23</v>
      </c>
      <c r="C105" s="50" t="s">
        <v>302</v>
      </c>
      <c r="D105" s="50" t="s">
        <v>7</v>
      </c>
      <c r="E105" s="50" t="s">
        <v>303</v>
      </c>
      <c r="F105" s="50" t="s">
        <v>7</v>
      </c>
      <c r="G105" s="51" t="s">
        <v>172</v>
      </c>
      <c r="H105" s="61">
        <v>25.199999999999999</v>
      </c>
      <c r="I105" s="35">
        <f>ROUND(0,2)</f>
        <v>0</v>
      </c>
      <c r="J105" s="62">
        <f>ROUND(I105*H105,2)</f>
        <v>0</v>
      </c>
      <c r="K105" s="63">
        <v>0.20999999999999999</v>
      </c>
      <c r="L105" s="64">
        <f>IF(ISNUMBER(K105),ROUND(J105*(K105+1),2),0)</f>
        <v>0</v>
      </c>
      <c r="M105" s="12"/>
      <c r="N105" s="2"/>
      <c r="O105" s="2"/>
      <c r="P105" s="2"/>
      <c r="Q105" s="41">
        <f>IF(ISNUMBER(K105),IF(H105&gt;0,IF(I105&gt;0,J105,0),0),0)</f>
        <v>0</v>
      </c>
      <c r="R105" s="33">
        <f>IF(ISNUMBER(K105)=FALSE,J105,0)</f>
        <v>0</v>
      </c>
    </row>
    <row r="106">
      <c r="A106" s="9"/>
      <c r="B106" s="56" t="s">
        <v>130</v>
      </c>
      <c r="C106" s="1"/>
      <c r="D106" s="1"/>
      <c r="E106" s="57" t="s">
        <v>460</v>
      </c>
      <c r="F106" s="1"/>
      <c r="G106" s="1"/>
      <c r="H106" s="48"/>
      <c r="I106" s="1"/>
      <c r="J106" s="48"/>
      <c r="K106" s="1"/>
      <c r="L106" s="1"/>
      <c r="M106" s="12"/>
      <c r="N106" s="2"/>
      <c r="O106" s="2"/>
      <c r="P106" s="2"/>
      <c r="Q106" s="2"/>
    </row>
    <row r="107" thickBot="1">
      <c r="A107" s="9"/>
      <c r="B107" s="58" t="s">
        <v>132</v>
      </c>
      <c r="C107" s="29"/>
      <c r="D107" s="29"/>
      <c r="E107" s="59" t="s">
        <v>461</v>
      </c>
      <c r="F107" s="29"/>
      <c r="G107" s="29"/>
      <c r="H107" s="60"/>
      <c r="I107" s="29"/>
      <c r="J107" s="60"/>
      <c r="K107" s="29"/>
      <c r="L107" s="29"/>
      <c r="M107" s="12"/>
      <c r="N107" s="2"/>
      <c r="O107" s="2"/>
      <c r="P107" s="2"/>
      <c r="Q107" s="2"/>
    </row>
    <row r="108" thickTop="1">
      <c r="A108" s="9"/>
      <c r="B108" s="49">
        <v>24</v>
      </c>
      <c r="C108" s="50" t="s">
        <v>462</v>
      </c>
      <c r="D108" s="50" t="s">
        <v>7</v>
      </c>
      <c r="E108" s="50" t="s">
        <v>463</v>
      </c>
      <c r="F108" s="50" t="s">
        <v>7</v>
      </c>
      <c r="G108" s="51" t="s">
        <v>200</v>
      </c>
      <c r="H108" s="61">
        <v>105</v>
      </c>
      <c r="I108" s="35">
        <f>ROUND(0,2)</f>
        <v>0</v>
      </c>
      <c r="J108" s="62">
        <f>ROUND(I108*H108,2)</f>
        <v>0</v>
      </c>
      <c r="K108" s="63">
        <v>0.20999999999999999</v>
      </c>
      <c r="L108" s="64">
        <f>IF(ISNUMBER(K108),ROUND(J108*(K108+1),2),0)</f>
        <v>0</v>
      </c>
      <c r="M108" s="12"/>
      <c r="N108" s="2"/>
      <c r="O108" s="2"/>
      <c r="P108" s="2"/>
      <c r="Q108" s="41">
        <f>IF(ISNUMBER(K108),IF(H108&gt;0,IF(I108&gt;0,J108,0),0),0)</f>
        <v>0</v>
      </c>
      <c r="R108" s="33">
        <f>IF(ISNUMBER(K108)=FALSE,J108,0)</f>
        <v>0</v>
      </c>
    </row>
    <row r="109">
      <c r="A109" s="9"/>
      <c r="B109" s="56" t="s">
        <v>130</v>
      </c>
      <c r="C109" s="1"/>
      <c r="D109" s="1"/>
      <c r="E109" s="57" t="s">
        <v>464</v>
      </c>
      <c r="F109" s="1"/>
      <c r="G109" s="1"/>
      <c r="H109" s="48"/>
      <c r="I109" s="1"/>
      <c r="J109" s="48"/>
      <c r="K109" s="1"/>
      <c r="L109" s="1"/>
      <c r="M109" s="12"/>
      <c r="N109" s="2"/>
      <c r="O109" s="2"/>
      <c r="P109" s="2"/>
      <c r="Q109" s="2"/>
    </row>
    <row r="110" thickBot="1">
      <c r="A110" s="9"/>
      <c r="B110" s="58" t="s">
        <v>132</v>
      </c>
      <c r="C110" s="29"/>
      <c r="D110" s="29"/>
      <c r="E110" s="59" t="s">
        <v>465</v>
      </c>
      <c r="F110" s="29"/>
      <c r="G110" s="29"/>
      <c r="H110" s="60"/>
      <c r="I110" s="29"/>
      <c r="J110" s="60"/>
      <c r="K110" s="29"/>
      <c r="L110" s="29"/>
      <c r="M110" s="12"/>
      <c r="N110" s="2"/>
      <c r="O110" s="2"/>
      <c r="P110" s="2"/>
      <c r="Q110" s="2"/>
    </row>
    <row r="111" thickTop="1" thickBot="1" ht="25" customHeight="1">
      <c r="A111" s="9"/>
      <c r="B111" s="1"/>
      <c r="C111" s="65">
        <v>5</v>
      </c>
      <c r="D111" s="1"/>
      <c r="E111" s="66" t="s">
        <v>167</v>
      </c>
      <c r="F111" s="1"/>
      <c r="G111" s="67" t="s">
        <v>152</v>
      </c>
      <c r="H111" s="68">
        <f>J102+J105+J108</f>
        <v>0</v>
      </c>
      <c r="I111" s="67" t="s">
        <v>153</v>
      </c>
      <c r="J111" s="69">
        <f>(L111-H111)</f>
        <v>0</v>
      </c>
      <c r="K111" s="67" t="s">
        <v>154</v>
      </c>
      <c r="L111" s="70">
        <f>L102+L105+L108</f>
        <v>0</v>
      </c>
      <c r="M111" s="12"/>
      <c r="N111" s="2"/>
      <c r="O111" s="2"/>
      <c r="P111" s="2"/>
      <c r="Q111" s="41">
        <f>0+Q102+Q105+Q108</f>
        <v>0</v>
      </c>
      <c r="R111" s="33">
        <f>0+R102+R105+R108</f>
        <v>0</v>
      </c>
      <c r="S111" s="71">
        <f>Q111*(1+J111)+R111</f>
        <v>0</v>
      </c>
    </row>
    <row r="112" thickTop="1" thickBot="1" ht="25" customHeight="1">
      <c r="A112" s="9"/>
      <c r="B112" s="72"/>
      <c r="C112" s="72"/>
      <c r="D112" s="72"/>
      <c r="E112" s="73"/>
      <c r="F112" s="72"/>
      <c r="G112" s="74" t="s">
        <v>155</v>
      </c>
      <c r="H112" s="75">
        <f>J102+J105+J108</f>
        <v>0</v>
      </c>
      <c r="I112" s="74" t="s">
        <v>156</v>
      </c>
      <c r="J112" s="76">
        <f>0+J111</f>
        <v>0</v>
      </c>
      <c r="K112" s="74" t="s">
        <v>157</v>
      </c>
      <c r="L112" s="77">
        <f>L102+L105+L108</f>
        <v>0</v>
      </c>
      <c r="M112" s="12"/>
      <c r="N112" s="2"/>
      <c r="O112" s="2"/>
      <c r="P112" s="2"/>
      <c r="Q112" s="2"/>
    </row>
    <row r="113" ht="40" customHeight="1">
      <c r="A113" s="9"/>
      <c r="B113" s="82" t="s">
        <v>346</v>
      </c>
      <c r="C113" s="1"/>
      <c r="D113" s="1"/>
      <c r="E113" s="1"/>
      <c r="F113" s="1"/>
      <c r="G113" s="1"/>
      <c r="H113" s="48"/>
      <c r="I113" s="1"/>
      <c r="J113" s="48"/>
      <c r="K113" s="1"/>
      <c r="L113" s="1"/>
      <c r="M113" s="12"/>
      <c r="N113" s="2"/>
      <c r="O113" s="2"/>
      <c r="P113" s="2"/>
      <c r="Q113" s="2"/>
    </row>
    <row r="114">
      <c r="A114" s="9"/>
      <c r="B114" s="49">
        <v>25</v>
      </c>
      <c r="C114" s="50" t="s">
        <v>354</v>
      </c>
      <c r="D114" s="50" t="s">
        <v>179</v>
      </c>
      <c r="E114" s="50" t="s">
        <v>355</v>
      </c>
      <c r="F114" s="50" t="s">
        <v>7</v>
      </c>
      <c r="G114" s="51" t="s">
        <v>227</v>
      </c>
      <c r="H114" s="52">
        <v>15</v>
      </c>
      <c r="I114" s="24">
        <f>ROUND(0,2)</f>
        <v>0</v>
      </c>
      <c r="J114" s="53">
        <f>ROUND(I114*H114,2)</f>
        <v>0</v>
      </c>
      <c r="K114" s="54">
        <v>0.20999999999999999</v>
      </c>
      <c r="L114" s="55">
        <f>IF(ISNUMBER(K114),ROUND(J114*(K114+1),2),0)</f>
        <v>0</v>
      </c>
      <c r="M114" s="12"/>
      <c r="N114" s="2"/>
      <c r="O114" s="2"/>
      <c r="P114" s="2"/>
      <c r="Q114" s="41">
        <f>IF(ISNUMBER(K114),IF(H114&gt;0,IF(I114&gt;0,J114,0),0),0)</f>
        <v>0</v>
      </c>
      <c r="R114" s="33">
        <f>IF(ISNUMBER(K114)=FALSE,J114,0)</f>
        <v>0</v>
      </c>
    </row>
    <row r="115">
      <c r="A115" s="9"/>
      <c r="B115" s="56" t="s">
        <v>130</v>
      </c>
      <c r="C115" s="1"/>
      <c r="D115" s="1"/>
      <c r="E115" s="57" t="s">
        <v>466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 thickBot="1">
      <c r="A116" s="9"/>
      <c r="B116" s="58" t="s">
        <v>132</v>
      </c>
      <c r="C116" s="29"/>
      <c r="D116" s="29"/>
      <c r="E116" s="59" t="s">
        <v>467</v>
      </c>
      <c r="F116" s="29"/>
      <c r="G116" s="29"/>
      <c r="H116" s="60"/>
      <c r="I116" s="29"/>
      <c r="J116" s="60"/>
      <c r="K116" s="29"/>
      <c r="L116" s="29"/>
      <c r="M116" s="12"/>
      <c r="N116" s="2"/>
      <c r="O116" s="2"/>
      <c r="P116" s="2"/>
      <c r="Q116" s="2"/>
    </row>
    <row r="117" thickTop="1">
      <c r="A117" s="9"/>
      <c r="B117" s="49">
        <v>26</v>
      </c>
      <c r="C117" s="50" t="s">
        <v>354</v>
      </c>
      <c r="D117" s="50" t="s">
        <v>183</v>
      </c>
      <c r="E117" s="50" t="s">
        <v>355</v>
      </c>
      <c r="F117" s="50" t="s">
        <v>7</v>
      </c>
      <c r="G117" s="51" t="s">
        <v>227</v>
      </c>
      <c r="H117" s="61">
        <v>23</v>
      </c>
      <c r="I117" s="35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1">
        <f>IF(ISNUMBER(K117),IF(H117&gt;0,IF(I117&gt;0,J117,0),0),0)</f>
        <v>0</v>
      </c>
      <c r="R117" s="33">
        <f>IF(ISNUMBER(K117)=FALSE,J117,0)</f>
        <v>0</v>
      </c>
    </row>
    <row r="118">
      <c r="A118" s="9"/>
      <c r="B118" s="56" t="s">
        <v>130</v>
      </c>
      <c r="C118" s="1"/>
      <c r="D118" s="1"/>
      <c r="E118" s="57" t="s">
        <v>468</v>
      </c>
      <c r="F118" s="1"/>
      <c r="G118" s="1"/>
      <c r="H118" s="48"/>
      <c r="I118" s="1"/>
      <c r="J118" s="48"/>
      <c r="K118" s="1"/>
      <c r="L118" s="1"/>
      <c r="M118" s="12"/>
      <c r="N118" s="2"/>
      <c r="O118" s="2"/>
      <c r="P118" s="2"/>
      <c r="Q118" s="2"/>
    </row>
    <row r="119" thickBot="1">
      <c r="A119" s="9"/>
      <c r="B119" s="58" t="s">
        <v>132</v>
      </c>
      <c r="C119" s="29"/>
      <c r="D119" s="29"/>
      <c r="E119" s="59" t="s">
        <v>469</v>
      </c>
      <c r="F119" s="29"/>
      <c r="G119" s="29"/>
      <c r="H119" s="60"/>
      <c r="I119" s="29"/>
      <c r="J119" s="60"/>
      <c r="K119" s="29"/>
      <c r="L119" s="29"/>
      <c r="M119" s="12"/>
      <c r="N119" s="2"/>
      <c r="O119" s="2"/>
      <c r="P119" s="2"/>
      <c r="Q119" s="2"/>
    </row>
    <row r="120" thickTop="1">
      <c r="A120" s="9"/>
      <c r="B120" s="49">
        <v>27</v>
      </c>
      <c r="C120" s="50" t="s">
        <v>354</v>
      </c>
      <c r="D120" s="50" t="s">
        <v>249</v>
      </c>
      <c r="E120" s="50" t="s">
        <v>355</v>
      </c>
      <c r="F120" s="50" t="s">
        <v>7</v>
      </c>
      <c r="G120" s="51" t="s">
        <v>227</v>
      </c>
      <c r="H120" s="61">
        <v>18</v>
      </c>
      <c r="I120" s="35">
        <f>ROUND(0,2)</f>
        <v>0</v>
      </c>
      <c r="J120" s="62">
        <f>ROUND(I120*H120,2)</f>
        <v>0</v>
      </c>
      <c r="K120" s="63">
        <v>0.20999999999999999</v>
      </c>
      <c r="L120" s="64">
        <f>IF(ISNUMBER(K120),ROUND(J120*(K120+1),2),0)</f>
        <v>0</v>
      </c>
      <c r="M120" s="12"/>
      <c r="N120" s="2"/>
      <c r="O120" s="2"/>
      <c r="P120" s="2"/>
      <c r="Q120" s="41">
        <f>IF(ISNUMBER(K120),IF(H120&gt;0,IF(I120&gt;0,J120,0),0),0)</f>
        <v>0</v>
      </c>
      <c r="R120" s="33">
        <f>IF(ISNUMBER(K120)=FALSE,J120,0)</f>
        <v>0</v>
      </c>
    </row>
    <row r="121">
      <c r="A121" s="9"/>
      <c r="B121" s="56" t="s">
        <v>130</v>
      </c>
      <c r="C121" s="1"/>
      <c r="D121" s="1"/>
      <c r="E121" s="57" t="s">
        <v>358</v>
      </c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 thickBot="1">
      <c r="A122" s="9"/>
      <c r="B122" s="58" t="s">
        <v>132</v>
      </c>
      <c r="C122" s="29"/>
      <c r="D122" s="29"/>
      <c r="E122" s="59" t="s">
        <v>470</v>
      </c>
      <c r="F122" s="29"/>
      <c r="G122" s="29"/>
      <c r="H122" s="60"/>
      <c r="I122" s="29"/>
      <c r="J122" s="60"/>
      <c r="K122" s="29"/>
      <c r="L122" s="29"/>
      <c r="M122" s="12"/>
      <c r="N122" s="2"/>
      <c r="O122" s="2"/>
      <c r="P122" s="2"/>
      <c r="Q122" s="2"/>
    </row>
    <row r="123" thickTop="1" thickBot="1" ht="25" customHeight="1">
      <c r="A123" s="9"/>
      <c r="B123" s="1"/>
      <c r="C123" s="65">
        <v>9</v>
      </c>
      <c r="D123" s="1"/>
      <c r="E123" s="66" t="s">
        <v>169</v>
      </c>
      <c r="F123" s="1"/>
      <c r="G123" s="67" t="s">
        <v>152</v>
      </c>
      <c r="H123" s="68">
        <f>J114+J117+J120</f>
        <v>0</v>
      </c>
      <c r="I123" s="67" t="s">
        <v>153</v>
      </c>
      <c r="J123" s="69">
        <f>(L123-H123)</f>
        <v>0</v>
      </c>
      <c r="K123" s="67" t="s">
        <v>154</v>
      </c>
      <c r="L123" s="70">
        <f>L114+L117+L120</f>
        <v>0</v>
      </c>
      <c r="M123" s="12"/>
      <c r="N123" s="2"/>
      <c r="O123" s="2"/>
      <c r="P123" s="2"/>
      <c r="Q123" s="41">
        <f>0+Q114+Q117+Q120</f>
        <v>0</v>
      </c>
      <c r="R123" s="33">
        <f>0+R114+R117+R120</f>
        <v>0</v>
      </c>
      <c r="S123" s="71">
        <f>Q123*(1+J123)+R123</f>
        <v>0</v>
      </c>
    </row>
    <row r="124" thickTop="1" thickBot="1" ht="25" customHeight="1">
      <c r="A124" s="9"/>
      <c r="B124" s="72"/>
      <c r="C124" s="72"/>
      <c r="D124" s="72"/>
      <c r="E124" s="73"/>
      <c r="F124" s="72"/>
      <c r="G124" s="74" t="s">
        <v>155</v>
      </c>
      <c r="H124" s="75">
        <f>J114+J117+J120</f>
        <v>0</v>
      </c>
      <c r="I124" s="74" t="s">
        <v>156</v>
      </c>
      <c r="J124" s="76">
        <f>0+J123</f>
        <v>0</v>
      </c>
      <c r="K124" s="74" t="s">
        <v>157</v>
      </c>
      <c r="L124" s="77">
        <f>L114+L117+L120</f>
        <v>0</v>
      </c>
      <c r="M124" s="12"/>
      <c r="N124" s="2"/>
      <c r="O124" s="2"/>
      <c r="P124" s="2"/>
      <c r="Q124" s="2"/>
    </row>
    <row r="125">
      <c r="A125" s="13"/>
      <c r="B125" s="4"/>
      <c r="C125" s="4"/>
      <c r="D125" s="4"/>
      <c r="E125" s="4"/>
      <c r="F125" s="4"/>
      <c r="G125" s="4"/>
      <c r="H125" s="78"/>
      <c r="I125" s="4"/>
      <c r="J125" s="78"/>
      <c r="K125" s="4"/>
      <c r="L125" s="4"/>
      <c r="M125" s="14"/>
      <c r="N125" s="2"/>
      <c r="O125" s="2"/>
      <c r="P125" s="2"/>
      <c r="Q125" s="2"/>
    </row>
    <row r="1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2"/>
      <c r="O126" s="2"/>
      <c r="P126" s="2"/>
      <c r="Q126" s="2"/>
    </row>
  </sheetData>
  <mergeCells count="77">
    <mergeCell ref="B40:D40"/>
    <mergeCell ref="B41:D41"/>
    <mergeCell ref="B43:D43"/>
    <mergeCell ref="B44:D44"/>
    <mergeCell ref="B46:D46"/>
    <mergeCell ref="B47:D47"/>
    <mergeCell ref="B50:L50"/>
    <mergeCell ref="B52:D52"/>
    <mergeCell ref="B53:D53"/>
    <mergeCell ref="B55:D55"/>
    <mergeCell ref="B56:D56"/>
    <mergeCell ref="B58:D58"/>
    <mergeCell ref="B59:D59"/>
    <mergeCell ref="B61:D61"/>
    <mergeCell ref="B62:D62"/>
    <mergeCell ref="B64:D64"/>
    <mergeCell ref="B65:D65"/>
    <mergeCell ref="B67:D67"/>
    <mergeCell ref="B68:D68"/>
    <mergeCell ref="B70:D70"/>
    <mergeCell ref="B71:D71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4:D34"/>
    <mergeCell ref="B35:D35"/>
    <mergeCell ref="B37:D37"/>
    <mergeCell ref="B38:D38"/>
    <mergeCell ref="B21:D21"/>
    <mergeCell ref="B22:D22"/>
    <mergeCell ref="B23:D23"/>
    <mergeCell ref="B24:D24"/>
    <mergeCell ref="B73:D73"/>
    <mergeCell ref="B74:D74"/>
    <mergeCell ref="B76:D76"/>
    <mergeCell ref="B77:D77"/>
    <mergeCell ref="B79:D79"/>
    <mergeCell ref="B80:D80"/>
    <mergeCell ref="B82:D82"/>
    <mergeCell ref="B83:D83"/>
    <mergeCell ref="B85:D85"/>
    <mergeCell ref="B86:D86"/>
    <mergeCell ref="B88:D88"/>
    <mergeCell ref="B89:D89"/>
    <mergeCell ref="B91:D91"/>
    <mergeCell ref="B92:D92"/>
    <mergeCell ref="B95:L95"/>
    <mergeCell ref="B97:D97"/>
    <mergeCell ref="B98:D98"/>
    <mergeCell ref="B101:L101"/>
    <mergeCell ref="B103:D103"/>
    <mergeCell ref="B104:D104"/>
    <mergeCell ref="B106:D106"/>
    <mergeCell ref="B107:D107"/>
    <mergeCell ref="B109:D109"/>
    <mergeCell ref="B110:D110"/>
    <mergeCell ref="B115:D115"/>
    <mergeCell ref="B116:D116"/>
    <mergeCell ref="B118:D118"/>
    <mergeCell ref="B119:D119"/>
    <mergeCell ref="B121:D121"/>
    <mergeCell ref="B122:D122"/>
    <mergeCell ref="B113:L113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H49+H88+H94+H106+H115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471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L49+L88+L94+L106+L115</f>
        <v>0</v>
      </c>
      <c r="K11" s="1"/>
      <c r="L11" s="1"/>
      <c r="M11" s="12"/>
      <c r="N11" s="2"/>
      <c r="O11" s="2"/>
      <c r="P11" s="2"/>
      <c r="Q11" s="41">
        <f>IF(SUM(K20:K24)&gt;0,ROUND(SUM(S20:S24)/SUM(K20:K24)-1,8),0)</f>
        <v>0</v>
      </c>
      <c r="R11" s="33">
        <f>AVERAGE(J48,J87,J93,J105,J114)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H49</f>
        <v>0</v>
      </c>
      <c r="L20" s="46">
        <f>L49</f>
        <v>0</v>
      </c>
      <c r="M20" s="12"/>
      <c r="N20" s="2"/>
      <c r="O20" s="2"/>
      <c r="P20" s="2"/>
      <c r="Q20" s="2"/>
      <c r="S20" s="33">
        <f>S48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H88</f>
        <v>0</v>
      </c>
      <c r="L21" s="46">
        <f>L88</f>
        <v>0</v>
      </c>
      <c r="M21" s="12"/>
      <c r="N21" s="2"/>
      <c r="O21" s="2"/>
      <c r="P21" s="2"/>
      <c r="Q21" s="2"/>
      <c r="S21" s="33">
        <f>S87</f>
        <v>0</v>
      </c>
    </row>
    <row r="22">
      <c r="A22" s="9"/>
      <c r="B22" s="44">
        <v>2</v>
      </c>
      <c r="C22" s="1"/>
      <c r="D22" s="1"/>
      <c r="E22" s="45" t="s">
        <v>166</v>
      </c>
      <c r="F22" s="1"/>
      <c r="G22" s="1"/>
      <c r="H22" s="1"/>
      <c r="I22" s="1"/>
      <c r="J22" s="1"/>
      <c r="K22" s="46">
        <f>H94</f>
        <v>0</v>
      </c>
      <c r="L22" s="46">
        <f>L94</f>
        <v>0</v>
      </c>
      <c r="M22" s="12"/>
      <c r="N22" s="2"/>
      <c r="O22" s="2"/>
      <c r="P22" s="2"/>
      <c r="Q22" s="2"/>
      <c r="S22" s="33">
        <f>S93</f>
        <v>0</v>
      </c>
    </row>
    <row r="23">
      <c r="A23" s="9"/>
      <c r="B23" s="44">
        <v>5</v>
      </c>
      <c r="C23" s="1"/>
      <c r="D23" s="1"/>
      <c r="E23" s="45" t="s">
        <v>167</v>
      </c>
      <c r="F23" s="1"/>
      <c r="G23" s="1"/>
      <c r="H23" s="1"/>
      <c r="I23" s="1"/>
      <c r="J23" s="1"/>
      <c r="K23" s="46">
        <f>H106</f>
        <v>0</v>
      </c>
      <c r="L23" s="46">
        <f>L106</f>
        <v>0</v>
      </c>
      <c r="M23" s="12"/>
      <c r="N23" s="2"/>
      <c r="O23" s="2"/>
      <c r="P23" s="2"/>
      <c r="Q23" s="2"/>
      <c r="S23" s="33">
        <f>S105</f>
        <v>0</v>
      </c>
    </row>
    <row r="24">
      <c r="A24" s="9"/>
      <c r="B24" s="44">
        <v>9</v>
      </c>
      <c r="C24" s="1"/>
      <c r="D24" s="1"/>
      <c r="E24" s="45" t="s">
        <v>169</v>
      </c>
      <c r="F24" s="1"/>
      <c r="G24" s="1"/>
      <c r="H24" s="1"/>
      <c r="I24" s="1"/>
      <c r="J24" s="1"/>
      <c r="K24" s="46">
        <f>H115</f>
        <v>0</v>
      </c>
      <c r="L24" s="46">
        <f>L115</f>
        <v>0</v>
      </c>
      <c r="M24" s="12"/>
      <c r="N24" s="2"/>
      <c r="O24" s="2"/>
      <c r="P24" s="2"/>
      <c r="Q24" s="2"/>
      <c r="S24" s="33">
        <f>S114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6" t="s">
        <v>118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1"/>
      <c r="N27" s="2"/>
      <c r="O27" s="2"/>
      <c r="P27" s="2"/>
      <c r="Q27" s="2"/>
    </row>
    <row r="28" ht="18" customHeight="1">
      <c r="A28" s="9"/>
      <c r="B28" s="42" t="s">
        <v>119</v>
      </c>
      <c r="C28" s="42" t="s">
        <v>115</v>
      </c>
      <c r="D28" s="42" t="s">
        <v>120</v>
      </c>
      <c r="E28" s="42" t="s">
        <v>116</v>
      </c>
      <c r="F28" s="42" t="s">
        <v>121</v>
      </c>
      <c r="G28" s="43" t="s">
        <v>122</v>
      </c>
      <c r="H28" s="22" t="s">
        <v>123</v>
      </c>
      <c r="I28" s="22" t="s">
        <v>124</v>
      </c>
      <c r="J28" s="22" t="s">
        <v>17</v>
      </c>
      <c r="K28" s="43" t="s">
        <v>125</v>
      </c>
      <c r="L28" s="22" t="s">
        <v>18</v>
      </c>
      <c r="M28" s="79"/>
      <c r="N28" s="2"/>
      <c r="O28" s="2"/>
      <c r="P28" s="2"/>
      <c r="Q28" s="2"/>
    </row>
    <row r="29" ht="40" customHeight="1">
      <c r="A29" s="9"/>
      <c r="B29" s="47" t="s">
        <v>126</v>
      </c>
      <c r="C29" s="1"/>
      <c r="D29" s="1"/>
      <c r="E29" s="1"/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>
      <c r="A30" s="9"/>
      <c r="B30" s="49">
        <v>1</v>
      </c>
      <c r="C30" s="50" t="s">
        <v>170</v>
      </c>
      <c r="D30" s="50" t="s">
        <v>7</v>
      </c>
      <c r="E30" s="50" t="s">
        <v>171</v>
      </c>
      <c r="F30" s="50" t="s">
        <v>7</v>
      </c>
      <c r="G30" s="51" t="s">
        <v>172</v>
      </c>
      <c r="H30" s="52">
        <v>68.040000000000006</v>
      </c>
      <c r="I30" s="24">
        <f>ROUND(0,2)</f>
        <v>0</v>
      </c>
      <c r="J30" s="53">
        <f>ROUND(I30*H30,2)</f>
        <v>0</v>
      </c>
      <c r="K30" s="54">
        <v>0.20999999999999999</v>
      </c>
      <c r="L30" s="55">
        <f>IF(ISNUMBER(K30),ROUND(J30*(K30+1),2),0)</f>
        <v>0</v>
      </c>
      <c r="M30" s="12"/>
      <c r="N30" s="2"/>
      <c r="O30" s="2"/>
      <c r="P30" s="2"/>
      <c r="Q30" s="41">
        <f>IF(ISNUMBER(K30),IF(H30&gt;0,IF(I30&gt;0,J30,0),0),0)</f>
        <v>0</v>
      </c>
      <c r="R30" s="33">
        <f>IF(ISNUMBER(K30)=FALSE,J30,0)</f>
        <v>0</v>
      </c>
    </row>
    <row r="31">
      <c r="A31" s="9"/>
      <c r="B31" s="56" t="s">
        <v>130</v>
      </c>
      <c r="C31" s="1"/>
      <c r="D31" s="1"/>
      <c r="E31" s="57" t="s">
        <v>427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 thickBot="1">
      <c r="A32" s="9"/>
      <c r="B32" s="58" t="s">
        <v>132</v>
      </c>
      <c r="C32" s="29"/>
      <c r="D32" s="29"/>
      <c r="E32" s="59" t="s">
        <v>472</v>
      </c>
      <c r="F32" s="29"/>
      <c r="G32" s="29"/>
      <c r="H32" s="60"/>
      <c r="I32" s="29"/>
      <c r="J32" s="60"/>
      <c r="K32" s="29"/>
      <c r="L32" s="29"/>
      <c r="M32" s="12"/>
      <c r="N32" s="2"/>
      <c r="O32" s="2"/>
      <c r="P32" s="2"/>
      <c r="Q32" s="2"/>
    </row>
    <row r="33" thickTop="1">
      <c r="A33" s="9"/>
      <c r="B33" s="49">
        <v>2</v>
      </c>
      <c r="C33" s="50" t="s">
        <v>170</v>
      </c>
      <c r="D33" s="50" t="s">
        <v>175</v>
      </c>
      <c r="E33" s="50" t="s">
        <v>171</v>
      </c>
      <c r="F33" s="50" t="s">
        <v>7</v>
      </c>
      <c r="G33" s="51" t="s">
        <v>172</v>
      </c>
      <c r="H33" s="61">
        <v>63</v>
      </c>
      <c r="I33" s="35">
        <f>ROUND(0,2)</f>
        <v>0</v>
      </c>
      <c r="J33" s="62">
        <f>ROUND(I33*H33,2)</f>
        <v>0</v>
      </c>
      <c r="K33" s="63">
        <v>0.20999999999999999</v>
      </c>
      <c r="L33" s="64">
        <f>IF(ISNUMBER(K33),ROUND(J33*(K33+1),2),0)</f>
        <v>0</v>
      </c>
      <c r="M33" s="12"/>
      <c r="N33" s="2"/>
      <c r="O33" s="2"/>
      <c r="P33" s="2"/>
      <c r="Q33" s="41">
        <f>IF(ISNUMBER(K33),IF(H33&gt;0,IF(I33&gt;0,J33,0),0),0)</f>
        <v>0</v>
      </c>
      <c r="R33" s="33">
        <f>IF(ISNUMBER(K33)=FALSE,J33,0)</f>
        <v>0</v>
      </c>
    </row>
    <row r="34">
      <c r="A34" s="9"/>
      <c r="B34" s="56" t="s">
        <v>130</v>
      </c>
      <c r="C34" s="1"/>
      <c r="D34" s="1"/>
      <c r="E34" s="57" t="s">
        <v>176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132</v>
      </c>
      <c r="C35" s="29"/>
      <c r="D35" s="29"/>
      <c r="E35" s="59" t="s">
        <v>473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>
      <c r="A36" s="9"/>
      <c r="B36" s="49">
        <v>3</v>
      </c>
      <c r="C36" s="50" t="s">
        <v>178</v>
      </c>
      <c r="D36" s="50" t="s">
        <v>179</v>
      </c>
      <c r="E36" s="50" t="s">
        <v>171</v>
      </c>
      <c r="F36" s="50" t="s">
        <v>7</v>
      </c>
      <c r="G36" s="51" t="s">
        <v>180</v>
      </c>
      <c r="H36" s="61">
        <v>32.299999999999997</v>
      </c>
      <c r="I36" s="35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1">
        <f>IF(ISNUMBER(K36),IF(H36&gt;0,IF(I36&gt;0,J36,0),0),0)</f>
        <v>0</v>
      </c>
      <c r="R36" s="33">
        <f>IF(ISNUMBER(K36)=FALSE,J36,0)</f>
        <v>0</v>
      </c>
    </row>
    <row r="37">
      <c r="A37" s="9"/>
      <c r="B37" s="56" t="s">
        <v>130</v>
      </c>
      <c r="C37" s="1"/>
      <c r="D37" s="1"/>
      <c r="E37" s="57" t="s">
        <v>181</v>
      </c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 thickBot="1">
      <c r="A38" s="9"/>
      <c r="B38" s="58" t="s">
        <v>132</v>
      </c>
      <c r="C38" s="29"/>
      <c r="D38" s="29"/>
      <c r="E38" s="59" t="s">
        <v>474</v>
      </c>
      <c r="F38" s="29"/>
      <c r="G38" s="29"/>
      <c r="H38" s="60"/>
      <c r="I38" s="29"/>
      <c r="J38" s="60"/>
      <c r="K38" s="29"/>
      <c r="L38" s="29"/>
      <c r="M38" s="12"/>
      <c r="N38" s="2"/>
      <c r="O38" s="2"/>
      <c r="P38" s="2"/>
      <c r="Q38" s="2"/>
    </row>
    <row r="39" thickTop="1">
      <c r="A39" s="9"/>
      <c r="B39" s="49">
        <v>4</v>
      </c>
      <c r="C39" s="50" t="s">
        <v>178</v>
      </c>
      <c r="D39" s="50" t="s">
        <v>183</v>
      </c>
      <c r="E39" s="50" t="s">
        <v>171</v>
      </c>
      <c r="F39" s="50" t="s">
        <v>7</v>
      </c>
      <c r="G39" s="51" t="s">
        <v>180</v>
      </c>
      <c r="H39" s="61">
        <v>0.64000000000000001</v>
      </c>
      <c r="I39" s="35">
        <f>ROUND(0,2)</f>
        <v>0</v>
      </c>
      <c r="J39" s="62">
        <f>ROUND(I39*H39,2)</f>
        <v>0</v>
      </c>
      <c r="K39" s="63">
        <v>0.20999999999999999</v>
      </c>
      <c r="L39" s="64">
        <f>IF(ISNUMBER(K39),ROUND(J39*(K39+1),2),0)</f>
        <v>0</v>
      </c>
      <c r="M39" s="12"/>
      <c r="N39" s="2"/>
      <c r="O39" s="2"/>
      <c r="P39" s="2"/>
      <c r="Q39" s="41">
        <f>IF(ISNUMBER(K39),IF(H39&gt;0,IF(I39&gt;0,J39,0),0),0)</f>
        <v>0</v>
      </c>
      <c r="R39" s="33">
        <f>IF(ISNUMBER(K39)=FALSE,J39,0)</f>
        <v>0</v>
      </c>
    </row>
    <row r="40">
      <c r="A40" s="9"/>
      <c r="B40" s="56" t="s">
        <v>130</v>
      </c>
      <c r="C40" s="1"/>
      <c r="D40" s="1"/>
      <c r="E40" s="57" t="s">
        <v>184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 thickBot="1">
      <c r="A41" s="9"/>
      <c r="B41" s="58" t="s">
        <v>132</v>
      </c>
      <c r="C41" s="29"/>
      <c r="D41" s="29"/>
      <c r="E41" s="59" t="s">
        <v>475</v>
      </c>
      <c r="F41" s="29"/>
      <c r="G41" s="29"/>
      <c r="H41" s="60"/>
      <c r="I41" s="29"/>
      <c r="J41" s="60"/>
      <c r="K41" s="29"/>
      <c r="L41" s="29"/>
      <c r="M41" s="12"/>
      <c r="N41" s="2"/>
      <c r="O41" s="2"/>
      <c r="P41" s="2"/>
      <c r="Q41" s="2"/>
    </row>
    <row r="42" thickTop="1">
      <c r="A42" s="9"/>
      <c r="B42" s="49">
        <v>5</v>
      </c>
      <c r="C42" s="50" t="s">
        <v>186</v>
      </c>
      <c r="D42" s="50" t="s">
        <v>7</v>
      </c>
      <c r="E42" s="50" t="s">
        <v>187</v>
      </c>
      <c r="F42" s="50" t="s">
        <v>7</v>
      </c>
      <c r="G42" s="51" t="s">
        <v>172</v>
      </c>
      <c r="H42" s="61">
        <v>10.44</v>
      </c>
      <c r="I42" s="35">
        <f>ROUND(0,2)</f>
        <v>0</v>
      </c>
      <c r="J42" s="62">
        <f>ROUND(I42*H42,2)</f>
        <v>0</v>
      </c>
      <c r="K42" s="63">
        <v>0.20999999999999999</v>
      </c>
      <c r="L42" s="64">
        <f>IF(ISNUMBER(K42),ROUND(J42*(K42+1),2),0)</f>
        <v>0</v>
      </c>
      <c r="M42" s="12"/>
      <c r="N42" s="2"/>
      <c r="O42" s="2"/>
      <c r="P42" s="2"/>
      <c r="Q42" s="41">
        <f>IF(ISNUMBER(K42),IF(H42&gt;0,IF(I42&gt;0,J42,0),0),0)</f>
        <v>0</v>
      </c>
      <c r="R42" s="33">
        <f>IF(ISNUMBER(K42)=FALSE,J42,0)</f>
        <v>0</v>
      </c>
    </row>
    <row r="43">
      <c r="A43" s="9"/>
      <c r="B43" s="56" t="s">
        <v>130</v>
      </c>
      <c r="C43" s="1"/>
      <c r="D43" s="1"/>
      <c r="E43" s="57" t="s">
        <v>7</v>
      </c>
      <c r="F43" s="1"/>
      <c r="G43" s="1"/>
      <c r="H43" s="48"/>
      <c r="I43" s="1"/>
      <c r="J43" s="48"/>
      <c r="K43" s="1"/>
      <c r="L43" s="1"/>
      <c r="M43" s="12"/>
      <c r="N43" s="2"/>
      <c r="O43" s="2"/>
      <c r="P43" s="2"/>
      <c r="Q43" s="2"/>
    </row>
    <row r="44" thickBot="1">
      <c r="A44" s="9"/>
      <c r="B44" s="58" t="s">
        <v>132</v>
      </c>
      <c r="C44" s="29"/>
      <c r="D44" s="29"/>
      <c r="E44" s="59" t="s">
        <v>476</v>
      </c>
      <c r="F44" s="29"/>
      <c r="G44" s="29"/>
      <c r="H44" s="60"/>
      <c r="I44" s="29"/>
      <c r="J44" s="60"/>
      <c r="K44" s="29"/>
      <c r="L44" s="29"/>
      <c r="M44" s="12"/>
      <c r="N44" s="2"/>
      <c r="O44" s="2"/>
      <c r="P44" s="2"/>
      <c r="Q44" s="2"/>
    </row>
    <row r="45" thickTop="1">
      <c r="A45" s="9"/>
      <c r="B45" s="49">
        <v>6</v>
      </c>
      <c r="C45" s="50" t="s">
        <v>186</v>
      </c>
      <c r="D45" s="50" t="s">
        <v>175</v>
      </c>
      <c r="E45" s="50" t="s">
        <v>187</v>
      </c>
      <c r="F45" s="50" t="s">
        <v>7</v>
      </c>
      <c r="G45" s="51" t="s">
        <v>172</v>
      </c>
      <c r="H45" s="61">
        <v>63</v>
      </c>
      <c r="I45" s="35">
        <f>ROUND(0,2)</f>
        <v>0</v>
      </c>
      <c r="J45" s="62">
        <f>ROUND(I45*H45,2)</f>
        <v>0</v>
      </c>
      <c r="K45" s="63">
        <v>0.20999999999999999</v>
      </c>
      <c r="L45" s="64">
        <f>IF(ISNUMBER(K45),ROUND(J45*(K45+1),2),0)</f>
        <v>0</v>
      </c>
      <c r="M45" s="12"/>
      <c r="N45" s="2"/>
      <c r="O45" s="2"/>
      <c r="P45" s="2"/>
      <c r="Q45" s="41">
        <f>IF(ISNUMBER(K45),IF(H45&gt;0,IF(I45&gt;0,J45,0),0),0)</f>
        <v>0</v>
      </c>
      <c r="R45" s="33">
        <f>IF(ISNUMBER(K45)=FALSE,J45,0)</f>
        <v>0</v>
      </c>
    </row>
    <row r="46">
      <c r="A46" s="9"/>
      <c r="B46" s="56" t="s">
        <v>130</v>
      </c>
      <c r="C46" s="1"/>
      <c r="D46" s="1"/>
      <c r="E46" s="57" t="s">
        <v>176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132</v>
      </c>
      <c r="C47" s="29"/>
      <c r="D47" s="29"/>
      <c r="E47" s="59" t="s">
        <v>433</v>
      </c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 thickBot="1" ht="25" customHeight="1">
      <c r="A48" s="9"/>
      <c r="B48" s="1"/>
      <c r="C48" s="65">
        <v>0</v>
      </c>
      <c r="D48" s="1"/>
      <c r="E48" s="66" t="s">
        <v>117</v>
      </c>
      <c r="F48" s="1"/>
      <c r="G48" s="67" t="s">
        <v>152</v>
      </c>
      <c r="H48" s="68">
        <f>J30+J33+J36+J39+J42+J45</f>
        <v>0</v>
      </c>
      <c r="I48" s="67" t="s">
        <v>153</v>
      </c>
      <c r="J48" s="69">
        <f>(L48-H48)</f>
        <v>0</v>
      </c>
      <c r="K48" s="67" t="s">
        <v>154</v>
      </c>
      <c r="L48" s="70">
        <f>L30+L33+L36+L39+L42+L45</f>
        <v>0</v>
      </c>
      <c r="M48" s="12"/>
      <c r="N48" s="2"/>
      <c r="O48" s="2"/>
      <c r="P48" s="2"/>
      <c r="Q48" s="41">
        <f>0+Q30+Q33+Q36+Q39+Q42+Q45</f>
        <v>0</v>
      </c>
      <c r="R48" s="33">
        <f>0+R30+R33+R36+R39+R42+R45</f>
        <v>0</v>
      </c>
      <c r="S48" s="71">
        <f>Q48*(1+J48)+R48</f>
        <v>0</v>
      </c>
    </row>
    <row r="49" thickTop="1" thickBot="1" ht="25" customHeight="1">
      <c r="A49" s="9"/>
      <c r="B49" s="72"/>
      <c r="C49" s="72"/>
      <c r="D49" s="72"/>
      <c r="E49" s="73"/>
      <c r="F49" s="72"/>
      <c r="G49" s="74" t="s">
        <v>155</v>
      </c>
      <c r="H49" s="75">
        <f>J30+J33+J36+J39+J42+J45</f>
        <v>0</v>
      </c>
      <c r="I49" s="74" t="s">
        <v>156</v>
      </c>
      <c r="J49" s="76">
        <f>0+J48</f>
        <v>0</v>
      </c>
      <c r="K49" s="74" t="s">
        <v>157</v>
      </c>
      <c r="L49" s="77">
        <f>L30+L33+L36+L39+L42+L45</f>
        <v>0</v>
      </c>
      <c r="M49" s="12"/>
      <c r="N49" s="2"/>
      <c r="O49" s="2"/>
      <c r="P49" s="2"/>
      <c r="Q49" s="2"/>
    </row>
    <row r="50" ht="40" customHeight="1">
      <c r="A50" s="9"/>
      <c r="B50" s="82" t="s">
        <v>197</v>
      </c>
      <c r="C50" s="1"/>
      <c r="D50" s="1"/>
      <c r="E50" s="1"/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>
      <c r="A51" s="9"/>
      <c r="B51" s="49">
        <v>7</v>
      </c>
      <c r="C51" s="50" t="s">
        <v>435</v>
      </c>
      <c r="D51" s="50" t="s">
        <v>7</v>
      </c>
      <c r="E51" s="50" t="s">
        <v>436</v>
      </c>
      <c r="F51" s="50" t="s">
        <v>7</v>
      </c>
      <c r="G51" s="51" t="s">
        <v>172</v>
      </c>
      <c r="H51" s="52">
        <v>5.0999999999999996</v>
      </c>
      <c r="I51" s="24">
        <f>ROUND(0,2)</f>
        <v>0</v>
      </c>
      <c r="J51" s="53">
        <f>ROUND(I51*H51,2)</f>
        <v>0</v>
      </c>
      <c r="K51" s="54">
        <v>0.20999999999999999</v>
      </c>
      <c r="L51" s="55">
        <f>IF(ISNUMBER(K51),ROUND(J51*(K51+1),2),0)</f>
        <v>0</v>
      </c>
      <c r="M51" s="12"/>
      <c r="N51" s="2"/>
      <c r="O51" s="2"/>
      <c r="P51" s="2"/>
      <c r="Q51" s="41">
        <f>IF(ISNUMBER(K51),IF(H51&gt;0,IF(I51&gt;0,J51,0),0),0)</f>
        <v>0</v>
      </c>
      <c r="R51" s="33">
        <f>IF(ISNUMBER(K51)=FALSE,J51,0)</f>
        <v>0</v>
      </c>
    </row>
    <row r="52">
      <c r="A52" s="9"/>
      <c r="B52" s="56" t="s">
        <v>130</v>
      </c>
      <c r="C52" s="1"/>
      <c r="D52" s="1"/>
      <c r="E52" s="57" t="s">
        <v>437</v>
      </c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 thickBot="1">
      <c r="A53" s="9"/>
      <c r="B53" s="58" t="s">
        <v>132</v>
      </c>
      <c r="C53" s="29"/>
      <c r="D53" s="29"/>
      <c r="E53" s="59" t="s">
        <v>477</v>
      </c>
      <c r="F53" s="29"/>
      <c r="G53" s="29"/>
      <c r="H53" s="60"/>
      <c r="I53" s="29"/>
      <c r="J53" s="60"/>
      <c r="K53" s="29"/>
      <c r="L53" s="29"/>
      <c r="M53" s="12"/>
      <c r="N53" s="2"/>
      <c r="O53" s="2"/>
      <c r="P53" s="2"/>
      <c r="Q53" s="2"/>
    </row>
    <row r="54" thickTop="1">
      <c r="A54" s="9"/>
      <c r="B54" s="49">
        <v>8</v>
      </c>
      <c r="C54" s="50" t="s">
        <v>217</v>
      </c>
      <c r="D54" s="50" t="s">
        <v>7</v>
      </c>
      <c r="E54" s="50" t="s">
        <v>218</v>
      </c>
      <c r="F54" s="50" t="s">
        <v>7</v>
      </c>
      <c r="G54" s="51" t="s">
        <v>172</v>
      </c>
      <c r="H54" s="61">
        <v>17</v>
      </c>
      <c r="I54" s="35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1">
        <f>IF(ISNUMBER(K54),IF(H54&gt;0,IF(I54&gt;0,J54,0),0),0)</f>
        <v>0</v>
      </c>
      <c r="R54" s="33">
        <f>IF(ISNUMBER(K54)=FALSE,J54,0)</f>
        <v>0</v>
      </c>
    </row>
    <row r="55">
      <c r="A55" s="9"/>
      <c r="B55" s="56" t="s">
        <v>130</v>
      </c>
      <c r="C55" s="1"/>
      <c r="D55" s="1"/>
      <c r="E55" s="57" t="s">
        <v>219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 thickBot="1">
      <c r="A56" s="9"/>
      <c r="B56" s="58" t="s">
        <v>132</v>
      </c>
      <c r="C56" s="29"/>
      <c r="D56" s="29"/>
      <c r="E56" s="59" t="s">
        <v>478</v>
      </c>
      <c r="F56" s="29"/>
      <c r="G56" s="29"/>
      <c r="H56" s="60"/>
      <c r="I56" s="29"/>
      <c r="J56" s="60"/>
      <c r="K56" s="29"/>
      <c r="L56" s="29"/>
      <c r="M56" s="12"/>
      <c r="N56" s="2"/>
      <c r="O56" s="2"/>
      <c r="P56" s="2"/>
      <c r="Q56" s="2"/>
    </row>
    <row r="57" thickTop="1">
      <c r="A57" s="9"/>
      <c r="B57" s="49">
        <v>9</v>
      </c>
      <c r="C57" s="50" t="s">
        <v>440</v>
      </c>
      <c r="D57" s="50" t="s">
        <v>7</v>
      </c>
      <c r="E57" s="50" t="s">
        <v>441</v>
      </c>
      <c r="F57" s="50" t="s">
        <v>7</v>
      </c>
      <c r="G57" s="51" t="s">
        <v>227</v>
      </c>
      <c r="H57" s="61">
        <v>16</v>
      </c>
      <c r="I57" s="35">
        <f>ROUND(0,2)</f>
        <v>0</v>
      </c>
      <c r="J57" s="62">
        <f>ROUND(I57*H57,2)</f>
        <v>0</v>
      </c>
      <c r="K57" s="63">
        <v>0.20999999999999999</v>
      </c>
      <c r="L57" s="64">
        <f>IF(ISNUMBER(K57),ROUND(J57*(K57+1),2),0)</f>
        <v>0</v>
      </c>
      <c r="M57" s="12"/>
      <c r="N57" s="2"/>
      <c r="O57" s="2"/>
      <c r="P57" s="2"/>
      <c r="Q57" s="41">
        <f>IF(ISNUMBER(K57),IF(H57&gt;0,IF(I57&gt;0,J57,0),0),0)</f>
        <v>0</v>
      </c>
      <c r="R57" s="33">
        <f>IF(ISNUMBER(K57)=FALSE,J57,0)</f>
        <v>0</v>
      </c>
    </row>
    <row r="58">
      <c r="A58" s="9"/>
      <c r="B58" s="56" t="s">
        <v>130</v>
      </c>
      <c r="C58" s="1"/>
      <c r="D58" s="1"/>
      <c r="E58" s="57" t="s">
        <v>223</v>
      </c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 thickBot="1">
      <c r="A59" s="9"/>
      <c r="B59" s="58" t="s">
        <v>132</v>
      </c>
      <c r="C59" s="29"/>
      <c r="D59" s="29"/>
      <c r="E59" s="59" t="s">
        <v>479</v>
      </c>
      <c r="F59" s="29"/>
      <c r="G59" s="29"/>
      <c r="H59" s="60"/>
      <c r="I59" s="29"/>
      <c r="J59" s="60"/>
      <c r="K59" s="29"/>
      <c r="L59" s="29"/>
      <c r="M59" s="12"/>
      <c r="N59" s="2"/>
      <c r="O59" s="2"/>
      <c r="P59" s="2"/>
      <c r="Q59" s="2"/>
    </row>
    <row r="60" thickTop="1">
      <c r="A60" s="9"/>
      <c r="B60" s="49">
        <v>10</v>
      </c>
      <c r="C60" s="50" t="s">
        <v>236</v>
      </c>
      <c r="D60" s="50" t="s">
        <v>7</v>
      </c>
      <c r="E60" s="50" t="s">
        <v>237</v>
      </c>
      <c r="F60" s="50" t="s">
        <v>7</v>
      </c>
      <c r="G60" s="51" t="s">
        <v>172</v>
      </c>
      <c r="H60" s="61">
        <v>68.040000000000006</v>
      </c>
      <c r="I60" s="35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1">
        <f>IF(ISNUMBER(K60),IF(H60&gt;0,IF(I60&gt;0,J60,0),0),0)</f>
        <v>0</v>
      </c>
      <c r="R60" s="33">
        <f>IF(ISNUMBER(K60)=FALSE,J60,0)</f>
        <v>0</v>
      </c>
    </row>
    <row r="61">
      <c r="A61" s="9"/>
      <c r="B61" s="56" t="s">
        <v>130</v>
      </c>
      <c r="C61" s="1"/>
      <c r="D61" s="1"/>
      <c r="E61" s="57" t="s">
        <v>205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 thickBot="1">
      <c r="A62" s="9"/>
      <c r="B62" s="58" t="s">
        <v>132</v>
      </c>
      <c r="C62" s="29"/>
      <c r="D62" s="29"/>
      <c r="E62" s="59" t="s">
        <v>480</v>
      </c>
      <c r="F62" s="29"/>
      <c r="G62" s="29"/>
      <c r="H62" s="60"/>
      <c r="I62" s="29"/>
      <c r="J62" s="60"/>
      <c r="K62" s="29"/>
      <c r="L62" s="29"/>
      <c r="M62" s="12"/>
      <c r="N62" s="2"/>
      <c r="O62" s="2"/>
      <c r="P62" s="2"/>
      <c r="Q62" s="2"/>
    </row>
    <row r="63" thickTop="1">
      <c r="A63" s="9"/>
      <c r="B63" s="49">
        <v>11</v>
      </c>
      <c r="C63" s="50" t="s">
        <v>236</v>
      </c>
      <c r="D63" s="50" t="s">
        <v>175</v>
      </c>
      <c r="E63" s="50" t="s">
        <v>237</v>
      </c>
      <c r="F63" s="50" t="s">
        <v>7</v>
      </c>
      <c r="G63" s="51" t="s">
        <v>172</v>
      </c>
      <c r="H63" s="61">
        <v>63</v>
      </c>
      <c r="I63" s="35">
        <f>ROUND(0,2)</f>
        <v>0</v>
      </c>
      <c r="J63" s="62">
        <f>ROUND(I63*H63,2)</f>
        <v>0</v>
      </c>
      <c r="K63" s="63">
        <v>0.20999999999999999</v>
      </c>
      <c r="L63" s="64">
        <f>IF(ISNUMBER(K63),ROUND(J63*(K63+1),2),0)</f>
        <v>0</v>
      </c>
      <c r="M63" s="12"/>
      <c r="N63" s="2"/>
      <c r="O63" s="2"/>
      <c r="P63" s="2"/>
      <c r="Q63" s="41">
        <f>IF(ISNUMBER(K63),IF(H63&gt;0,IF(I63&gt;0,J63,0),0),0)</f>
        <v>0</v>
      </c>
      <c r="R63" s="33">
        <f>IF(ISNUMBER(K63)=FALSE,J63,0)</f>
        <v>0</v>
      </c>
    </row>
    <row r="64">
      <c r="A64" s="9"/>
      <c r="B64" s="56" t="s">
        <v>130</v>
      </c>
      <c r="C64" s="1"/>
      <c r="D64" s="1"/>
      <c r="E64" s="57" t="s">
        <v>239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 thickBot="1">
      <c r="A65" s="9"/>
      <c r="B65" s="58" t="s">
        <v>132</v>
      </c>
      <c r="C65" s="29"/>
      <c r="D65" s="29"/>
      <c r="E65" s="59" t="s">
        <v>445</v>
      </c>
      <c r="F65" s="29"/>
      <c r="G65" s="29"/>
      <c r="H65" s="60"/>
      <c r="I65" s="29"/>
      <c r="J65" s="60"/>
      <c r="K65" s="29"/>
      <c r="L65" s="29"/>
      <c r="M65" s="12"/>
      <c r="N65" s="2"/>
      <c r="O65" s="2"/>
      <c r="P65" s="2"/>
      <c r="Q65" s="2"/>
    </row>
    <row r="66" thickTop="1">
      <c r="A66" s="9"/>
      <c r="B66" s="49">
        <v>12</v>
      </c>
      <c r="C66" s="50" t="s">
        <v>245</v>
      </c>
      <c r="D66" s="50" t="s">
        <v>249</v>
      </c>
      <c r="E66" s="50" t="s">
        <v>246</v>
      </c>
      <c r="F66" s="50" t="s">
        <v>7</v>
      </c>
      <c r="G66" s="51" t="s">
        <v>172</v>
      </c>
      <c r="H66" s="61">
        <v>10.44</v>
      </c>
      <c r="I66" s="35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1">
        <f>IF(ISNUMBER(K66),IF(H66&gt;0,IF(I66&gt;0,J66,0),0),0)</f>
        <v>0</v>
      </c>
      <c r="R66" s="33">
        <f>IF(ISNUMBER(K66)=FALSE,J66,0)</f>
        <v>0</v>
      </c>
    </row>
    <row r="67">
      <c r="A67" s="9"/>
      <c r="B67" s="56" t="s">
        <v>130</v>
      </c>
      <c r="C67" s="1"/>
      <c r="D67" s="1"/>
      <c r="E67" s="57" t="s">
        <v>446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 thickBot="1">
      <c r="A68" s="9"/>
      <c r="B68" s="58" t="s">
        <v>132</v>
      </c>
      <c r="C68" s="29"/>
      <c r="D68" s="29"/>
      <c r="E68" s="59" t="s">
        <v>481</v>
      </c>
      <c r="F68" s="29"/>
      <c r="G68" s="29"/>
      <c r="H68" s="60"/>
      <c r="I68" s="29"/>
      <c r="J68" s="60"/>
      <c r="K68" s="29"/>
      <c r="L68" s="29"/>
      <c r="M68" s="12"/>
      <c r="N68" s="2"/>
      <c r="O68" s="2"/>
      <c r="P68" s="2"/>
      <c r="Q68" s="2"/>
    </row>
    <row r="69" thickTop="1">
      <c r="A69" s="9"/>
      <c r="B69" s="49">
        <v>13</v>
      </c>
      <c r="C69" s="50" t="s">
        <v>245</v>
      </c>
      <c r="D69" s="50" t="s">
        <v>175</v>
      </c>
      <c r="E69" s="50" t="s">
        <v>246</v>
      </c>
      <c r="F69" s="50" t="s">
        <v>7</v>
      </c>
      <c r="G69" s="51" t="s">
        <v>172</v>
      </c>
      <c r="H69" s="61">
        <v>63</v>
      </c>
      <c r="I69" s="35">
        <f>ROUND(0,2)</f>
        <v>0</v>
      </c>
      <c r="J69" s="62">
        <f>ROUND(I69*H69,2)</f>
        <v>0</v>
      </c>
      <c r="K69" s="63">
        <v>0.20999999999999999</v>
      </c>
      <c r="L69" s="64">
        <f>IF(ISNUMBER(K69),ROUND(J69*(K69+1),2),0)</f>
        <v>0</v>
      </c>
      <c r="M69" s="12"/>
      <c r="N69" s="2"/>
      <c r="O69" s="2"/>
      <c r="P69" s="2"/>
      <c r="Q69" s="41">
        <f>IF(ISNUMBER(K69),IF(H69&gt;0,IF(I69&gt;0,J69,0),0),0)</f>
        <v>0</v>
      </c>
      <c r="R69" s="33">
        <f>IF(ISNUMBER(K69)=FALSE,J69,0)</f>
        <v>0</v>
      </c>
    </row>
    <row r="70">
      <c r="A70" s="9"/>
      <c r="B70" s="56" t="s">
        <v>130</v>
      </c>
      <c r="C70" s="1"/>
      <c r="D70" s="1"/>
      <c r="E70" s="57" t="s">
        <v>448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 thickBot="1">
      <c r="A71" s="9"/>
      <c r="B71" s="58" t="s">
        <v>132</v>
      </c>
      <c r="C71" s="29"/>
      <c r="D71" s="29"/>
      <c r="E71" s="59" t="s">
        <v>449</v>
      </c>
      <c r="F71" s="29"/>
      <c r="G71" s="29"/>
      <c r="H71" s="60"/>
      <c r="I71" s="29"/>
      <c r="J71" s="60"/>
      <c r="K71" s="29"/>
      <c r="L71" s="29"/>
      <c r="M71" s="12"/>
      <c r="N71" s="2"/>
      <c r="O71" s="2"/>
      <c r="P71" s="2"/>
      <c r="Q71" s="2"/>
    </row>
    <row r="72" thickTop="1">
      <c r="A72" s="9"/>
      <c r="B72" s="49">
        <v>14</v>
      </c>
      <c r="C72" s="50" t="s">
        <v>257</v>
      </c>
      <c r="D72" s="50" t="s">
        <v>7</v>
      </c>
      <c r="E72" s="50" t="s">
        <v>258</v>
      </c>
      <c r="F72" s="50" t="s">
        <v>7</v>
      </c>
      <c r="G72" s="51" t="s">
        <v>172</v>
      </c>
      <c r="H72" s="61">
        <v>68.040000000000006</v>
      </c>
      <c r="I72" s="35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1">
        <f>IF(ISNUMBER(K72),IF(H72&gt;0,IF(I72&gt;0,J72,0),0),0)</f>
        <v>0</v>
      </c>
      <c r="R72" s="33">
        <f>IF(ISNUMBER(K72)=FALSE,J72,0)</f>
        <v>0</v>
      </c>
    </row>
    <row r="73">
      <c r="A73" s="9"/>
      <c r="B73" s="56" t="s">
        <v>130</v>
      </c>
      <c r="C73" s="1"/>
      <c r="D73" s="1"/>
      <c r="E73" s="57" t="s">
        <v>7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 thickBot="1">
      <c r="A74" s="9"/>
      <c r="B74" s="58" t="s">
        <v>132</v>
      </c>
      <c r="C74" s="29"/>
      <c r="D74" s="29"/>
      <c r="E74" s="59" t="s">
        <v>482</v>
      </c>
      <c r="F74" s="29"/>
      <c r="G74" s="29"/>
      <c r="H74" s="60"/>
      <c r="I74" s="29"/>
      <c r="J74" s="60"/>
      <c r="K74" s="29"/>
      <c r="L74" s="29"/>
      <c r="M74" s="12"/>
      <c r="N74" s="2"/>
      <c r="O74" s="2"/>
      <c r="P74" s="2"/>
      <c r="Q74" s="2"/>
    </row>
    <row r="75" thickTop="1">
      <c r="A75" s="9"/>
      <c r="B75" s="49">
        <v>15</v>
      </c>
      <c r="C75" s="50" t="s">
        <v>257</v>
      </c>
      <c r="D75" s="50" t="s">
        <v>175</v>
      </c>
      <c r="E75" s="50" t="s">
        <v>258</v>
      </c>
      <c r="F75" s="50" t="s">
        <v>7</v>
      </c>
      <c r="G75" s="51" t="s">
        <v>172</v>
      </c>
      <c r="H75" s="61">
        <v>63</v>
      </c>
      <c r="I75" s="35">
        <f>ROUND(0,2)</f>
        <v>0</v>
      </c>
      <c r="J75" s="62">
        <f>ROUND(I75*H75,2)</f>
        <v>0</v>
      </c>
      <c r="K75" s="63">
        <v>0.20999999999999999</v>
      </c>
      <c r="L75" s="64">
        <f>IF(ISNUMBER(K75),ROUND(J75*(K75+1),2),0)</f>
        <v>0</v>
      </c>
      <c r="M75" s="12"/>
      <c r="N75" s="2"/>
      <c r="O75" s="2"/>
      <c r="P75" s="2"/>
      <c r="Q75" s="41">
        <f>IF(ISNUMBER(K75),IF(H75&gt;0,IF(I75&gt;0,J75,0),0),0)</f>
        <v>0</v>
      </c>
      <c r="R75" s="33">
        <f>IF(ISNUMBER(K75)=FALSE,J75,0)</f>
        <v>0</v>
      </c>
    </row>
    <row r="76">
      <c r="A76" s="9"/>
      <c r="B76" s="56" t="s">
        <v>130</v>
      </c>
      <c r="C76" s="1"/>
      <c r="D76" s="1"/>
      <c r="E76" s="57" t="s">
        <v>176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 thickBot="1">
      <c r="A77" s="9"/>
      <c r="B77" s="58" t="s">
        <v>132</v>
      </c>
      <c r="C77" s="29"/>
      <c r="D77" s="29"/>
      <c r="E77" s="59" t="s">
        <v>451</v>
      </c>
      <c r="F77" s="29"/>
      <c r="G77" s="29"/>
      <c r="H77" s="60"/>
      <c r="I77" s="29"/>
      <c r="J77" s="60"/>
      <c r="K77" s="29"/>
      <c r="L77" s="29"/>
      <c r="M77" s="12"/>
      <c r="N77" s="2"/>
      <c r="O77" s="2"/>
      <c r="P77" s="2"/>
      <c r="Q77" s="2"/>
    </row>
    <row r="78" thickTop="1">
      <c r="A78" s="9"/>
      <c r="B78" s="49">
        <v>16</v>
      </c>
      <c r="C78" s="50" t="s">
        <v>452</v>
      </c>
      <c r="D78" s="50" t="s">
        <v>175</v>
      </c>
      <c r="E78" s="50" t="s">
        <v>453</v>
      </c>
      <c r="F78" s="50" t="s">
        <v>7</v>
      </c>
      <c r="G78" s="51" t="s">
        <v>172</v>
      </c>
      <c r="H78" s="61">
        <v>63</v>
      </c>
      <c r="I78" s="35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1">
        <f>IF(ISNUMBER(K78),IF(H78&gt;0,IF(I78&gt;0,J78,0),0),0)</f>
        <v>0</v>
      </c>
      <c r="R78" s="33">
        <f>IF(ISNUMBER(K78)=FALSE,J78,0)</f>
        <v>0</v>
      </c>
    </row>
    <row r="79">
      <c r="A79" s="9"/>
      <c r="B79" s="56" t="s">
        <v>130</v>
      </c>
      <c r="C79" s="1"/>
      <c r="D79" s="1"/>
      <c r="E79" s="57" t="s">
        <v>176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 thickBot="1">
      <c r="A80" s="9"/>
      <c r="B80" s="58" t="s">
        <v>132</v>
      </c>
      <c r="C80" s="29"/>
      <c r="D80" s="29"/>
      <c r="E80" s="59" t="s">
        <v>454</v>
      </c>
      <c r="F80" s="29"/>
      <c r="G80" s="29"/>
      <c r="H80" s="60"/>
      <c r="I80" s="29"/>
      <c r="J80" s="60"/>
      <c r="K80" s="29"/>
      <c r="L80" s="29"/>
      <c r="M80" s="12"/>
      <c r="N80" s="2"/>
      <c r="O80" s="2"/>
      <c r="P80" s="2"/>
      <c r="Q80" s="2"/>
    </row>
    <row r="81" thickTop="1">
      <c r="A81" s="9"/>
      <c r="B81" s="49">
        <v>17</v>
      </c>
      <c r="C81" s="50" t="s">
        <v>265</v>
      </c>
      <c r="D81" s="50" t="s">
        <v>7</v>
      </c>
      <c r="E81" s="50" t="s">
        <v>266</v>
      </c>
      <c r="F81" s="50" t="s">
        <v>7</v>
      </c>
      <c r="G81" s="51" t="s">
        <v>172</v>
      </c>
      <c r="H81" s="61">
        <v>10.44</v>
      </c>
      <c r="I81" s="35">
        <f>ROUND(0,2)</f>
        <v>0</v>
      </c>
      <c r="J81" s="62">
        <f>ROUND(I81*H81,2)</f>
        <v>0</v>
      </c>
      <c r="K81" s="63">
        <v>0.20999999999999999</v>
      </c>
      <c r="L81" s="64">
        <f>IF(ISNUMBER(K81),ROUND(J81*(K81+1),2),0)</f>
        <v>0</v>
      </c>
      <c r="M81" s="12"/>
      <c r="N81" s="2"/>
      <c r="O81" s="2"/>
      <c r="P81" s="2"/>
      <c r="Q81" s="41">
        <f>IF(ISNUMBER(K81),IF(H81&gt;0,IF(I81&gt;0,J81,0),0),0)</f>
        <v>0</v>
      </c>
      <c r="R81" s="33">
        <f>IF(ISNUMBER(K81)=FALSE,J81,0)</f>
        <v>0</v>
      </c>
    </row>
    <row r="82">
      <c r="A82" s="9"/>
      <c r="B82" s="56" t="s">
        <v>130</v>
      </c>
      <c r="C82" s="1"/>
      <c r="D82" s="1"/>
      <c r="E82" s="57" t="s">
        <v>7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 thickBot="1">
      <c r="A83" s="9"/>
      <c r="B83" s="58" t="s">
        <v>132</v>
      </c>
      <c r="C83" s="29"/>
      <c r="D83" s="29"/>
      <c r="E83" s="59" t="s">
        <v>483</v>
      </c>
      <c r="F83" s="29"/>
      <c r="G83" s="29"/>
      <c r="H83" s="60"/>
      <c r="I83" s="29"/>
      <c r="J83" s="60"/>
      <c r="K83" s="29"/>
      <c r="L83" s="29"/>
      <c r="M83" s="12"/>
      <c r="N83" s="2"/>
      <c r="O83" s="2"/>
      <c r="P83" s="2"/>
      <c r="Q83" s="2"/>
    </row>
    <row r="84" thickTop="1">
      <c r="A84" s="9"/>
      <c r="B84" s="49">
        <v>18</v>
      </c>
      <c r="C84" s="50" t="s">
        <v>268</v>
      </c>
      <c r="D84" s="50" t="s">
        <v>7</v>
      </c>
      <c r="E84" s="50" t="s">
        <v>269</v>
      </c>
      <c r="F84" s="50" t="s">
        <v>7</v>
      </c>
      <c r="G84" s="51" t="s">
        <v>200</v>
      </c>
      <c r="H84" s="61">
        <v>126</v>
      </c>
      <c r="I84" s="35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1">
        <f>IF(ISNUMBER(K84),IF(H84&gt;0,IF(I84&gt;0,J84,0),0),0)</f>
        <v>0</v>
      </c>
      <c r="R84" s="33">
        <f>IF(ISNUMBER(K84)=FALSE,J84,0)</f>
        <v>0</v>
      </c>
    </row>
    <row r="85">
      <c r="A85" s="9"/>
      <c r="B85" s="56" t="s">
        <v>130</v>
      </c>
      <c r="C85" s="1"/>
      <c r="D85" s="1"/>
      <c r="E85" s="57" t="s">
        <v>7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 thickBot="1">
      <c r="A86" s="9"/>
      <c r="B86" s="58" t="s">
        <v>132</v>
      </c>
      <c r="C86" s="29"/>
      <c r="D86" s="29"/>
      <c r="E86" s="59" t="s">
        <v>456</v>
      </c>
      <c r="F86" s="29"/>
      <c r="G86" s="29"/>
      <c r="H86" s="60"/>
      <c r="I86" s="29"/>
      <c r="J86" s="60"/>
      <c r="K86" s="29"/>
      <c r="L86" s="29"/>
      <c r="M86" s="12"/>
      <c r="N86" s="2"/>
      <c r="O86" s="2"/>
      <c r="P86" s="2"/>
      <c r="Q86" s="2"/>
    </row>
    <row r="87" thickTop="1" thickBot="1" ht="25" customHeight="1">
      <c r="A87" s="9"/>
      <c r="B87" s="1"/>
      <c r="C87" s="65">
        <v>1</v>
      </c>
      <c r="D87" s="1"/>
      <c r="E87" s="66" t="s">
        <v>165</v>
      </c>
      <c r="F87" s="1"/>
      <c r="G87" s="67" t="s">
        <v>152</v>
      </c>
      <c r="H87" s="68">
        <f>J51+J54+J57+J60+J63+J66+J69+J72+J75+J78+J81+J84</f>
        <v>0</v>
      </c>
      <c r="I87" s="67" t="s">
        <v>153</v>
      </c>
      <c r="J87" s="69">
        <f>(L87-H87)</f>
        <v>0</v>
      </c>
      <c r="K87" s="67" t="s">
        <v>154</v>
      </c>
      <c r="L87" s="70">
        <f>L51+L54+L57+L60+L63+L66+L69+L72+L75+L78+L81+L84</f>
        <v>0</v>
      </c>
      <c r="M87" s="12"/>
      <c r="N87" s="2"/>
      <c r="O87" s="2"/>
      <c r="P87" s="2"/>
      <c r="Q87" s="41">
        <f>0+Q51+Q54+Q57+Q60+Q63+Q66+Q69+Q72+Q75+Q78+Q81+Q84</f>
        <v>0</v>
      </c>
      <c r="R87" s="33">
        <f>0+R51+R54+R57+R60+R63+R66+R69+R72+R75+R78+R81+R84</f>
        <v>0</v>
      </c>
      <c r="S87" s="71">
        <f>Q87*(1+J87)+R87</f>
        <v>0</v>
      </c>
    </row>
    <row r="88" thickTop="1" thickBot="1" ht="25" customHeight="1">
      <c r="A88" s="9"/>
      <c r="B88" s="72"/>
      <c r="C88" s="72"/>
      <c r="D88" s="72"/>
      <c r="E88" s="73"/>
      <c r="F88" s="72"/>
      <c r="G88" s="74" t="s">
        <v>155</v>
      </c>
      <c r="H88" s="75">
        <f>J51+J54+J57+J60+J63+J66+J69+J72+J75+J78+J81+J84</f>
        <v>0</v>
      </c>
      <c r="I88" s="74" t="s">
        <v>156</v>
      </c>
      <c r="J88" s="76">
        <f>0+J87</f>
        <v>0</v>
      </c>
      <c r="K88" s="74" t="s">
        <v>157</v>
      </c>
      <c r="L88" s="77">
        <f>L51+L54+L57+L60+L63+L66+L69+L72+L75+L78+L81+L84</f>
        <v>0</v>
      </c>
      <c r="M88" s="12"/>
      <c r="N88" s="2"/>
      <c r="O88" s="2"/>
      <c r="P88" s="2"/>
      <c r="Q88" s="2"/>
    </row>
    <row r="89" ht="40" customHeight="1">
      <c r="A89" s="9"/>
      <c r="B89" s="82" t="s">
        <v>286</v>
      </c>
      <c r="C89" s="1"/>
      <c r="D89" s="1"/>
      <c r="E89" s="1"/>
      <c r="F89" s="1"/>
      <c r="G89" s="1"/>
      <c r="H89" s="48"/>
      <c r="I89" s="1"/>
      <c r="J89" s="48"/>
      <c r="K89" s="1"/>
      <c r="L89" s="1"/>
      <c r="M89" s="12"/>
      <c r="N89" s="2"/>
      <c r="O89" s="2"/>
      <c r="P89" s="2"/>
      <c r="Q89" s="2"/>
    </row>
    <row r="90">
      <c r="A90" s="9"/>
      <c r="B90" s="49">
        <v>19</v>
      </c>
      <c r="C90" s="50" t="s">
        <v>294</v>
      </c>
      <c r="D90" s="50" t="s">
        <v>175</v>
      </c>
      <c r="E90" s="50" t="s">
        <v>295</v>
      </c>
      <c r="F90" s="50" t="s">
        <v>7</v>
      </c>
      <c r="G90" s="51" t="s">
        <v>200</v>
      </c>
      <c r="H90" s="52">
        <v>126</v>
      </c>
      <c r="I90" s="24">
        <f>ROUND(0,2)</f>
        <v>0</v>
      </c>
      <c r="J90" s="53">
        <f>ROUND(I90*H90,2)</f>
        <v>0</v>
      </c>
      <c r="K90" s="54">
        <v>0.20999999999999999</v>
      </c>
      <c r="L90" s="55">
        <f>IF(ISNUMBER(K90),ROUND(J90*(K90+1),2),0)</f>
        <v>0</v>
      </c>
      <c r="M90" s="12"/>
      <c r="N90" s="2"/>
      <c r="O90" s="2"/>
      <c r="P90" s="2"/>
      <c r="Q90" s="41">
        <f>IF(ISNUMBER(K90),IF(H90&gt;0,IF(I90&gt;0,J90,0),0),0)</f>
        <v>0</v>
      </c>
      <c r="R90" s="33">
        <f>IF(ISNUMBER(K90)=FALSE,J90,0)</f>
        <v>0</v>
      </c>
    </row>
    <row r="91">
      <c r="A91" s="9"/>
      <c r="B91" s="56" t="s">
        <v>130</v>
      </c>
      <c r="C91" s="1"/>
      <c r="D91" s="1"/>
      <c r="E91" s="57" t="s">
        <v>176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 thickBot="1">
      <c r="A92" s="9"/>
      <c r="B92" s="58" t="s">
        <v>132</v>
      </c>
      <c r="C92" s="29"/>
      <c r="D92" s="29"/>
      <c r="E92" s="59" t="s">
        <v>457</v>
      </c>
      <c r="F92" s="29"/>
      <c r="G92" s="29"/>
      <c r="H92" s="60"/>
      <c r="I92" s="29"/>
      <c r="J92" s="60"/>
      <c r="K92" s="29"/>
      <c r="L92" s="29"/>
      <c r="M92" s="12"/>
      <c r="N92" s="2"/>
      <c r="O92" s="2"/>
      <c r="P92" s="2"/>
      <c r="Q92" s="2"/>
    </row>
    <row r="93" thickTop="1" thickBot="1" ht="25" customHeight="1">
      <c r="A93" s="9"/>
      <c r="B93" s="1"/>
      <c r="C93" s="65">
        <v>2</v>
      </c>
      <c r="D93" s="1"/>
      <c r="E93" s="66" t="s">
        <v>166</v>
      </c>
      <c r="F93" s="1"/>
      <c r="G93" s="67" t="s">
        <v>152</v>
      </c>
      <c r="H93" s="68">
        <f>0+J90</f>
        <v>0</v>
      </c>
      <c r="I93" s="67" t="s">
        <v>153</v>
      </c>
      <c r="J93" s="69">
        <f>(L93-H93)</f>
        <v>0</v>
      </c>
      <c r="K93" s="67" t="s">
        <v>154</v>
      </c>
      <c r="L93" s="70">
        <f>0+L90</f>
        <v>0</v>
      </c>
      <c r="M93" s="12"/>
      <c r="N93" s="2"/>
      <c r="O93" s="2"/>
      <c r="P93" s="2"/>
      <c r="Q93" s="41">
        <f>0+Q90</f>
        <v>0</v>
      </c>
      <c r="R93" s="33">
        <f>0+R90</f>
        <v>0</v>
      </c>
      <c r="S93" s="71">
        <f>Q93*(1+J93)+R93</f>
        <v>0</v>
      </c>
    </row>
    <row r="94" thickTop="1" thickBot="1" ht="25" customHeight="1">
      <c r="A94" s="9"/>
      <c r="B94" s="72"/>
      <c r="C94" s="72"/>
      <c r="D94" s="72"/>
      <c r="E94" s="73"/>
      <c r="F94" s="72"/>
      <c r="G94" s="74" t="s">
        <v>155</v>
      </c>
      <c r="H94" s="75">
        <f>0+J90</f>
        <v>0</v>
      </c>
      <c r="I94" s="74" t="s">
        <v>156</v>
      </c>
      <c r="J94" s="76">
        <f>0+J93</f>
        <v>0</v>
      </c>
      <c r="K94" s="74" t="s">
        <v>157</v>
      </c>
      <c r="L94" s="77">
        <f>0+L90</f>
        <v>0</v>
      </c>
      <c r="M94" s="12"/>
      <c r="N94" s="2"/>
      <c r="O94" s="2"/>
      <c r="P94" s="2"/>
      <c r="Q94" s="2"/>
    </row>
    <row r="95" ht="40" customHeight="1">
      <c r="A95" s="9"/>
      <c r="B95" s="82" t="s">
        <v>297</v>
      </c>
      <c r="C95" s="1"/>
      <c r="D95" s="1"/>
      <c r="E95" s="1"/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>
      <c r="A96" s="9"/>
      <c r="B96" s="49">
        <v>20</v>
      </c>
      <c r="C96" s="50" t="s">
        <v>298</v>
      </c>
      <c r="D96" s="50" t="s">
        <v>7</v>
      </c>
      <c r="E96" s="50" t="s">
        <v>299</v>
      </c>
      <c r="F96" s="50" t="s">
        <v>7</v>
      </c>
      <c r="G96" s="51" t="s">
        <v>172</v>
      </c>
      <c r="H96" s="52">
        <v>15.015000000000001</v>
      </c>
      <c r="I96" s="24">
        <f>ROUND(0,2)</f>
        <v>0</v>
      </c>
      <c r="J96" s="53">
        <f>ROUND(I96*H96,2)</f>
        <v>0</v>
      </c>
      <c r="K96" s="54">
        <v>0.20999999999999999</v>
      </c>
      <c r="L96" s="55">
        <f>IF(ISNUMBER(K96),ROUND(J96*(K96+1),2),0)</f>
        <v>0</v>
      </c>
      <c r="M96" s="12"/>
      <c r="N96" s="2"/>
      <c r="O96" s="2"/>
      <c r="P96" s="2"/>
      <c r="Q96" s="41">
        <f>IF(ISNUMBER(K96),IF(H96&gt;0,IF(I96&gt;0,J96,0),0),0)</f>
        <v>0</v>
      </c>
      <c r="R96" s="33">
        <f>IF(ISNUMBER(K96)=FALSE,J96,0)</f>
        <v>0</v>
      </c>
    </row>
    <row r="97">
      <c r="A97" s="9"/>
      <c r="B97" s="56" t="s">
        <v>130</v>
      </c>
      <c r="C97" s="1"/>
      <c r="D97" s="1"/>
      <c r="E97" s="57" t="s">
        <v>458</v>
      </c>
      <c r="F97" s="1"/>
      <c r="G97" s="1"/>
      <c r="H97" s="48"/>
      <c r="I97" s="1"/>
      <c r="J97" s="48"/>
      <c r="K97" s="1"/>
      <c r="L97" s="1"/>
      <c r="M97" s="12"/>
      <c r="N97" s="2"/>
      <c r="O97" s="2"/>
      <c r="P97" s="2"/>
      <c r="Q97" s="2"/>
    </row>
    <row r="98" thickBot="1">
      <c r="A98" s="9"/>
      <c r="B98" s="58" t="s">
        <v>132</v>
      </c>
      <c r="C98" s="29"/>
      <c r="D98" s="29"/>
      <c r="E98" s="59" t="s">
        <v>459</v>
      </c>
      <c r="F98" s="29"/>
      <c r="G98" s="29"/>
      <c r="H98" s="60"/>
      <c r="I98" s="29"/>
      <c r="J98" s="60"/>
      <c r="K98" s="29"/>
      <c r="L98" s="29"/>
      <c r="M98" s="12"/>
      <c r="N98" s="2"/>
      <c r="O98" s="2"/>
      <c r="P98" s="2"/>
      <c r="Q98" s="2"/>
    </row>
    <row r="99" thickTop="1">
      <c r="A99" s="9"/>
      <c r="B99" s="49">
        <v>21</v>
      </c>
      <c r="C99" s="50" t="s">
        <v>302</v>
      </c>
      <c r="D99" s="50" t="s">
        <v>7</v>
      </c>
      <c r="E99" s="50" t="s">
        <v>303</v>
      </c>
      <c r="F99" s="50" t="s">
        <v>7</v>
      </c>
      <c r="G99" s="51" t="s">
        <v>172</v>
      </c>
      <c r="H99" s="61">
        <v>25.199999999999999</v>
      </c>
      <c r="I99" s="35">
        <f>ROUND(0,2)</f>
        <v>0</v>
      </c>
      <c r="J99" s="62">
        <f>ROUND(I99*H99,2)</f>
        <v>0</v>
      </c>
      <c r="K99" s="63">
        <v>0.20999999999999999</v>
      </c>
      <c r="L99" s="64">
        <f>IF(ISNUMBER(K99),ROUND(J99*(K99+1),2),0)</f>
        <v>0</v>
      </c>
      <c r="M99" s="12"/>
      <c r="N99" s="2"/>
      <c r="O99" s="2"/>
      <c r="P99" s="2"/>
      <c r="Q99" s="41">
        <f>IF(ISNUMBER(K99),IF(H99&gt;0,IF(I99&gt;0,J99,0),0),0)</f>
        <v>0</v>
      </c>
      <c r="R99" s="33">
        <f>IF(ISNUMBER(K99)=FALSE,J99,0)</f>
        <v>0</v>
      </c>
    </row>
    <row r="100">
      <c r="A100" s="9"/>
      <c r="B100" s="56" t="s">
        <v>130</v>
      </c>
      <c r="C100" s="1"/>
      <c r="D100" s="1"/>
      <c r="E100" s="57" t="s">
        <v>460</v>
      </c>
      <c r="F100" s="1"/>
      <c r="G100" s="1"/>
      <c r="H100" s="48"/>
      <c r="I100" s="1"/>
      <c r="J100" s="48"/>
      <c r="K100" s="1"/>
      <c r="L100" s="1"/>
      <c r="M100" s="12"/>
      <c r="N100" s="2"/>
      <c r="O100" s="2"/>
      <c r="P100" s="2"/>
      <c r="Q100" s="2"/>
    </row>
    <row r="101" thickBot="1">
      <c r="A101" s="9"/>
      <c r="B101" s="58" t="s">
        <v>132</v>
      </c>
      <c r="C101" s="29"/>
      <c r="D101" s="29"/>
      <c r="E101" s="59" t="s">
        <v>461</v>
      </c>
      <c r="F101" s="29"/>
      <c r="G101" s="29"/>
      <c r="H101" s="60"/>
      <c r="I101" s="29"/>
      <c r="J101" s="60"/>
      <c r="K101" s="29"/>
      <c r="L101" s="29"/>
      <c r="M101" s="12"/>
      <c r="N101" s="2"/>
      <c r="O101" s="2"/>
      <c r="P101" s="2"/>
      <c r="Q101" s="2"/>
    </row>
    <row r="102" thickTop="1">
      <c r="A102" s="9"/>
      <c r="B102" s="49">
        <v>22</v>
      </c>
      <c r="C102" s="50" t="s">
        <v>462</v>
      </c>
      <c r="D102" s="50" t="s">
        <v>7</v>
      </c>
      <c r="E102" s="50" t="s">
        <v>463</v>
      </c>
      <c r="F102" s="50" t="s">
        <v>7</v>
      </c>
      <c r="G102" s="51" t="s">
        <v>200</v>
      </c>
      <c r="H102" s="61">
        <v>105</v>
      </c>
      <c r="I102" s="35">
        <f>ROUND(0,2)</f>
        <v>0</v>
      </c>
      <c r="J102" s="62">
        <f>ROUND(I102*H102,2)</f>
        <v>0</v>
      </c>
      <c r="K102" s="63">
        <v>0.20999999999999999</v>
      </c>
      <c r="L102" s="64">
        <f>IF(ISNUMBER(K102),ROUND(J102*(K102+1),2),0)</f>
        <v>0</v>
      </c>
      <c r="M102" s="12"/>
      <c r="N102" s="2"/>
      <c r="O102" s="2"/>
      <c r="P102" s="2"/>
      <c r="Q102" s="41">
        <f>IF(ISNUMBER(K102),IF(H102&gt;0,IF(I102&gt;0,J102,0),0),0)</f>
        <v>0</v>
      </c>
      <c r="R102" s="33">
        <f>IF(ISNUMBER(K102)=FALSE,J102,0)</f>
        <v>0</v>
      </c>
    </row>
    <row r="103">
      <c r="A103" s="9"/>
      <c r="B103" s="56" t="s">
        <v>130</v>
      </c>
      <c r="C103" s="1"/>
      <c r="D103" s="1"/>
      <c r="E103" s="57" t="s">
        <v>464</v>
      </c>
      <c r="F103" s="1"/>
      <c r="G103" s="1"/>
      <c r="H103" s="48"/>
      <c r="I103" s="1"/>
      <c r="J103" s="48"/>
      <c r="K103" s="1"/>
      <c r="L103" s="1"/>
      <c r="M103" s="12"/>
      <c r="N103" s="2"/>
      <c r="O103" s="2"/>
      <c r="P103" s="2"/>
      <c r="Q103" s="2"/>
    </row>
    <row r="104" thickBot="1">
      <c r="A104" s="9"/>
      <c r="B104" s="58" t="s">
        <v>132</v>
      </c>
      <c r="C104" s="29"/>
      <c r="D104" s="29"/>
      <c r="E104" s="59" t="s">
        <v>465</v>
      </c>
      <c r="F104" s="29"/>
      <c r="G104" s="29"/>
      <c r="H104" s="60"/>
      <c r="I104" s="29"/>
      <c r="J104" s="60"/>
      <c r="K104" s="29"/>
      <c r="L104" s="29"/>
      <c r="M104" s="12"/>
      <c r="N104" s="2"/>
      <c r="O104" s="2"/>
      <c r="P104" s="2"/>
      <c r="Q104" s="2"/>
    </row>
    <row r="105" thickTop="1" thickBot="1" ht="25" customHeight="1">
      <c r="A105" s="9"/>
      <c r="B105" s="1"/>
      <c r="C105" s="65">
        <v>5</v>
      </c>
      <c r="D105" s="1"/>
      <c r="E105" s="66" t="s">
        <v>167</v>
      </c>
      <c r="F105" s="1"/>
      <c r="G105" s="67" t="s">
        <v>152</v>
      </c>
      <c r="H105" s="68">
        <f>J96+J99+J102</f>
        <v>0</v>
      </c>
      <c r="I105" s="67" t="s">
        <v>153</v>
      </c>
      <c r="J105" s="69">
        <f>(L105-H105)</f>
        <v>0</v>
      </c>
      <c r="K105" s="67" t="s">
        <v>154</v>
      </c>
      <c r="L105" s="70">
        <f>L96+L99+L102</f>
        <v>0</v>
      </c>
      <c r="M105" s="12"/>
      <c r="N105" s="2"/>
      <c r="O105" s="2"/>
      <c r="P105" s="2"/>
      <c r="Q105" s="41">
        <f>0+Q96+Q99+Q102</f>
        <v>0</v>
      </c>
      <c r="R105" s="33">
        <f>0+R96+R99+R102</f>
        <v>0</v>
      </c>
      <c r="S105" s="71">
        <f>Q105*(1+J105)+R105</f>
        <v>0</v>
      </c>
    </row>
    <row r="106" thickTop="1" thickBot="1" ht="25" customHeight="1">
      <c r="A106" s="9"/>
      <c r="B106" s="72"/>
      <c r="C106" s="72"/>
      <c r="D106" s="72"/>
      <c r="E106" s="73"/>
      <c r="F106" s="72"/>
      <c r="G106" s="74" t="s">
        <v>155</v>
      </c>
      <c r="H106" s="75">
        <f>J96+J99+J102</f>
        <v>0</v>
      </c>
      <c r="I106" s="74" t="s">
        <v>156</v>
      </c>
      <c r="J106" s="76">
        <f>0+J105</f>
        <v>0</v>
      </c>
      <c r="K106" s="74" t="s">
        <v>157</v>
      </c>
      <c r="L106" s="77">
        <f>L96+L99+L102</f>
        <v>0</v>
      </c>
      <c r="M106" s="12"/>
      <c r="N106" s="2"/>
      <c r="O106" s="2"/>
      <c r="P106" s="2"/>
      <c r="Q106" s="2"/>
    </row>
    <row r="107" ht="40" customHeight="1">
      <c r="A107" s="9"/>
      <c r="B107" s="82" t="s">
        <v>346</v>
      </c>
      <c r="C107" s="1"/>
      <c r="D107" s="1"/>
      <c r="E107" s="1"/>
      <c r="F107" s="1"/>
      <c r="G107" s="1"/>
      <c r="H107" s="48"/>
      <c r="I107" s="1"/>
      <c r="J107" s="48"/>
      <c r="K107" s="1"/>
      <c r="L107" s="1"/>
      <c r="M107" s="12"/>
      <c r="N107" s="2"/>
      <c r="O107" s="2"/>
      <c r="P107" s="2"/>
      <c r="Q107" s="2"/>
    </row>
    <row r="108">
      <c r="A108" s="9"/>
      <c r="B108" s="49">
        <v>23</v>
      </c>
      <c r="C108" s="50" t="s">
        <v>354</v>
      </c>
      <c r="D108" s="50" t="s">
        <v>179</v>
      </c>
      <c r="E108" s="50" t="s">
        <v>355</v>
      </c>
      <c r="F108" s="50" t="s">
        <v>7</v>
      </c>
      <c r="G108" s="51" t="s">
        <v>227</v>
      </c>
      <c r="H108" s="52">
        <v>15</v>
      </c>
      <c r="I108" s="24">
        <f>ROUND(0,2)</f>
        <v>0</v>
      </c>
      <c r="J108" s="53">
        <f>ROUND(I108*H108,2)</f>
        <v>0</v>
      </c>
      <c r="K108" s="54">
        <v>0.20999999999999999</v>
      </c>
      <c r="L108" s="55">
        <f>IF(ISNUMBER(K108),ROUND(J108*(K108+1),2),0)</f>
        <v>0</v>
      </c>
      <c r="M108" s="12"/>
      <c r="N108" s="2"/>
      <c r="O108" s="2"/>
      <c r="P108" s="2"/>
      <c r="Q108" s="41">
        <f>IF(ISNUMBER(K108),IF(H108&gt;0,IF(I108&gt;0,J108,0),0),0)</f>
        <v>0</v>
      </c>
      <c r="R108" s="33">
        <f>IF(ISNUMBER(K108)=FALSE,J108,0)</f>
        <v>0</v>
      </c>
    </row>
    <row r="109">
      <c r="A109" s="9"/>
      <c r="B109" s="56" t="s">
        <v>130</v>
      </c>
      <c r="C109" s="1"/>
      <c r="D109" s="1"/>
      <c r="E109" s="57" t="s">
        <v>466</v>
      </c>
      <c r="F109" s="1"/>
      <c r="G109" s="1"/>
      <c r="H109" s="48"/>
      <c r="I109" s="1"/>
      <c r="J109" s="48"/>
      <c r="K109" s="1"/>
      <c r="L109" s="1"/>
      <c r="M109" s="12"/>
      <c r="N109" s="2"/>
      <c r="O109" s="2"/>
      <c r="P109" s="2"/>
      <c r="Q109" s="2"/>
    </row>
    <row r="110" thickBot="1">
      <c r="A110" s="9"/>
      <c r="B110" s="58" t="s">
        <v>132</v>
      </c>
      <c r="C110" s="29"/>
      <c r="D110" s="29"/>
      <c r="E110" s="59" t="s">
        <v>467</v>
      </c>
      <c r="F110" s="29"/>
      <c r="G110" s="29"/>
      <c r="H110" s="60"/>
      <c r="I110" s="29"/>
      <c r="J110" s="60"/>
      <c r="K110" s="29"/>
      <c r="L110" s="29"/>
      <c r="M110" s="12"/>
      <c r="N110" s="2"/>
      <c r="O110" s="2"/>
      <c r="P110" s="2"/>
      <c r="Q110" s="2"/>
    </row>
    <row r="111" thickTop="1">
      <c r="A111" s="9"/>
      <c r="B111" s="49">
        <v>24</v>
      </c>
      <c r="C111" s="50" t="s">
        <v>354</v>
      </c>
      <c r="D111" s="50" t="s">
        <v>183</v>
      </c>
      <c r="E111" s="50" t="s">
        <v>355</v>
      </c>
      <c r="F111" s="50" t="s">
        <v>7</v>
      </c>
      <c r="G111" s="51" t="s">
        <v>227</v>
      </c>
      <c r="H111" s="61">
        <v>43</v>
      </c>
      <c r="I111" s="35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1">
        <f>IF(ISNUMBER(K111),IF(H111&gt;0,IF(I111&gt;0,J111,0),0),0)</f>
        <v>0</v>
      </c>
      <c r="R111" s="33">
        <f>IF(ISNUMBER(K111)=FALSE,J111,0)</f>
        <v>0</v>
      </c>
    </row>
    <row r="112">
      <c r="A112" s="9"/>
      <c r="B112" s="56" t="s">
        <v>130</v>
      </c>
      <c r="C112" s="1"/>
      <c r="D112" s="1"/>
      <c r="E112" s="57" t="s">
        <v>468</v>
      </c>
      <c r="F112" s="1"/>
      <c r="G112" s="1"/>
      <c r="H112" s="48"/>
      <c r="I112" s="1"/>
      <c r="J112" s="48"/>
      <c r="K112" s="1"/>
      <c r="L112" s="1"/>
      <c r="M112" s="12"/>
      <c r="N112" s="2"/>
      <c r="O112" s="2"/>
      <c r="P112" s="2"/>
      <c r="Q112" s="2"/>
    </row>
    <row r="113" thickBot="1">
      <c r="A113" s="9"/>
      <c r="B113" s="58" t="s">
        <v>132</v>
      </c>
      <c r="C113" s="29"/>
      <c r="D113" s="29"/>
      <c r="E113" s="59" t="s">
        <v>484</v>
      </c>
      <c r="F113" s="29"/>
      <c r="G113" s="29"/>
      <c r="H113" s="60"/>
      <c r="I113" s="29"/>
      <c r="J113" s="60"/>
      <c r="K113" s="29"/>
      <c r="L113" s="29"/>
      <c r="M113" s="12"/>
      <c r="N113" s="2"/>
      <c r="O113" s="2"/>
      <c r="P113" s="2"/>
      <c r="Q113" s="2"/>
    </row>
    <row r="114" thickTop="1" thickBot="1" ht="25" customHeight="1">
      <c r="A114" s="9"/>
      <c r="B114" s="1"/>
      <c r="C114" s="65">
        <v>9</v>
      </c>
      <c r="D114" s="1"/>
      <c r="E114" s="66" t="s">
        <v>169</v>
      </c>
      <c r="F114" s="1"/>
      <c r="G114" s="67" t="s">
        <v>152</v>
      </c>
      <c r="H114" s="68">
        <f>J108+J111</f>
        <v>0</v>
      </c>
      <c r="I114" s="67" t="s">
        <v>153</v>
      </c>
      <c r="J114" s="69">
        <f>(L114-H114)</f>
        <v>0</v>
      </c>
      <c r="K114" s="67" t="s">
        <v>154</v>
      </c>
      <c r="L114" s="70">
        <f>L108+L111</f>
        <v>0</v>
      </c>
      <c r="M114" s="12"/>
      <c r="N114" s="2"/>
      <c r="O114" s="2"/>
      <c r="P114" s="2"/>
      <c r="Q114" s="41">
        <f>0+Q108+Q111</f>
        <v>0</v>
      </c>
      <c r="R114" s="33">
        <f>0+R108+R111</f>
        <v>0</v>
      </c>
      <c r="S114" s="71">
        <f>Q114*(1+J114)+R114</f>
        <v>0</v>
      </c>
    </row>
    <row r="115" thickTop="1" thickBot="1" ht="25" customHeight="1">
      <c r="A115" s="9"/>
      <c r="B115" s="72"/>
      <c r="C115" s="72"/>
      <c r="D115" s="72"/>
      <c r="E115" s="73"/>
      <c r="F115" s="72"/>
      <c r="G115" s="74" t="s">
        <v>155</v>
      </c>
      <c r="H115" s="75">
        <f>J108+J111</f>
        <v>0</v>
      </c>
      <c r="I115" s="74" t="s">
        <v>156</v>
      </c>
      <c r="J115" s="76">
        <f>0+J114</f>
        <v>0</v>
      </c>
      <c r="K115" s="74" t="s">
        <v>157</v>
      </c>
      <c r="L115" s="77">
        <f>L108+L111</f>
        <v>0</v>
      </c>
      <c r="M115" s="12"/>
      <c r="N115" s="2"/>
      <c r="O115" s="2"/>
      <c r="P115" s="2"/>
      <c r="Q115" s="2"/>
    </row>
    <row r="116">
      <c r="A116" s="13"/>
      <c r="B116" s="4"/>
      <c r="C116" s="4"/>
      <c r="D116" s="4"/>
      <c r="E116" s="4"/>
      <c r="F116" s="4"/>
      <c r="G116" s="4"/>
      <c r="H116" s="78"/>
      <c r="I116" s="4"/>
      <c r="J116" s="78"/>
      <c r="K116" s="4"/>
      <c r="L116" s="4"/>
      <c r="M116" s="14"/>
      <c r="N116" s="2"/>
      <c r="O116" s="2"/>
      <c r="P116" s="2"/>
      <c r="Q116" s="2"/>
    </row>
    <row r="1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2"/>
      <c r="O117" s="2"/>
      <c r="P117" s="2"/>
      <c r="Q117" s="2"/>
    </row>
  </sheetData>
  <mergeCells count="71">
    <mergeCell ref="B40:D40"/>
    <mergeCell ref="B41:D41"/>
    <mergeCell ref="B43:D43"/>
    <mergeCell ref="B44:D44"/>
    <mergeCell ref="B46:D46"/>
    <mergeCell ref="B47:D47"/>
    <mergeCell ref="B52:D52"/>
    <mergeCell ref="B53:D53"/>
    <mergeCell ref="B55:D55"/>
    <mergeCell ref="B56:D56"/>
    <mergeCell ref="B58:D58"/>
    <mergeCell ref="B59:D59"/>
    <mergeCell ref="B61:D61"/>
    <mergeCell ref="B62:D62"/>
    <mergeCell ref="B64:D64"/>
    <mergeCell ref="B65:D65"/>
    <mergeCell ref="B67:D67"/>
    <mergeCell ref="B68:D68"/>
    <mergeCell ref="B70:D70"/>
    <mergeCell ref="B71:D71"/>
    <mergeCell ref="B73:D73"/>
    <mergeCell ref="B74:D74"/>
    <mergeCell ref="B76:D76"/>
    <mergeCell ref="B77:D77"/>
    <mergeCell ref="B79:D79"/>
    <mergeCell ref="B80:D80"/>
    <mergeCell ref="B82:D82"/>
    <mergeCell ref="B83:D83"/>
    <mergeCell ref="B85:D85"/>
    <mergeCell ref="B86:D86"/>
    <mergeCell ref="B50:L50"/>
    <mergeCell ref="B91:D91"/>
    <mergeCell ref="B92:D92"/>
    <mergeCell ref="B89:L89"/>
    <mergeCell ref="B97:D97"/>
    <mergeCell ref="B98:D98"/>
    <mergeCell ref="B100:D100"/>
    <mergeCell ref="B101:D101"/>
    <mergeCell ref="B103:D103"/>
    <mergeCell ref="B104:D104"/>
    <mergeCell ref="B95:L95"/>
    <mergeCell ref="B109:D109"/>
    <mergeCell ref="B110:D110"/>
    <mergeCell ref="B112:D112"/>
    <mergeCell ref="B113:D113"/>
    <mergeCell ref="B107:L10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4:D34"/>
    <mergeCell ref="B35:D35"/>
    <mergeCell ref="B37:D37"/>
    <mergeCell ref="B38:D38"/>
    <mergeCell ref="B21:D21"/>
    <mergeCell ref="B22:D22"/>
    <mergeCell ref="B23:D23"/>
    <mergeCell ref="B24:D24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H49+H100+H106+H133+H148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485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L49+L100+L106+L133+L148</f>
        <v>0</v>
      </c>
      <c r="K11" s="1"/>
      <c r="L11" s="1"/>
      <c r="M11" s="12"/>
      <c r="N11" s="2"/>
      <c r="O11" s="2"/>
      <c r="P11" s="2"/>
      <c r="Q11" s="41">
        <f>IF(SUM(K20:K24)&gt;0,ROUND(SUM(S20:S24)/SUM(K20:K24)-1,8),0)</f>
        <v>0</v>
      </c>
      <c r="R11" s="33">
        <f>AVERAGE(J48,J99,J105,J132,J147)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H49</f>
        <v>0</v>
      </c>
      <c r="L20" s="46">
        <f>L49</f>
        <v>0</v>
      </c>
      <c r="M20" s="12"/>
      <c r="N20" s="2"/>
      <c r="O20" s="2"/>
      <c r="P20" s="2"/>
      <c r="Q20" s="2"/>
      <c r="S20" s="33">
        <f>S48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H100</f>
        <v>0</v>
      </c>
      <c r="L21" s="46">
        <f>L100</f>
        <v>0</v>
      </c>
      <c r="M21" s="12"/>
      <c r="N21" s="2"/>
      <c r="O21" s="2"/>
      <c r="P21" s="2"/>
      <c r="Q21" s="2"/>
      <c r="S21" s="33">
        <f>S99</f>
        <v>0</v>
      </c>
    </row>
    <row r="22">
      <c r="A22" s="9"/>
      <c r="B22" s="44">
        <v>2</v>
      </c>
      <c r="C22" s="1"/>
      <c r="D22" s="1"/>
      <c r="E22" s="45" t="s">
        <v>166</v>
      </c>
      <c r="F22" s="1"/>
      <c r="G22" s="1"/>
      <c r="H22" s="1"/>
      <c r="I22" s="1"/>
      <c r="J22" s="1"/>
      <c r="K22" s="46">
        <f>H106</f>
        <v>0</v>
      </c>
      <c r="L22" s="46">
        <f>L106</f>
        <v>0</v>
      </c>
      <c r="M22" s="12"/>
      <c r="N22" s="2"/>
      <c r="O22" s="2"/>
      <c r="P22" s="2"/>
      <c r="Q22" s="2"/>
      <c r="S22" s="33">
        <f>S105</f>
        <v>0</v>
      </c>
    </row>
    <row r="23">
      <c r="A23" s="9"/>
      <c r="B23" s="44">
        <v>5</v>
      </c>
      <c r="C23" s="1"/>
      <c r="D23" s="1"/>
      <c r="E23" s="45" t="s">
        <v>167</v>
      </c>
      <c r="F23" s="1"/>
      <c r="G23" s="1"/>
      <c r="H23" s="1"/>
      <c r="I23" s="1"/>
      <c r="J23" s="1"/>
      <c r="K23" s="46">
        <f>H133</f>
        <v>0</v>
      </c>
      <c r="L23" s="46">
        <f>L133</f>
        <v>0</v>
      </c>
      <c r="M23" s="12"/>
      <c r="N23" s="2"/>
      <c r="O23" s="2"/>
      <c r="P23" s="2"/>
      <c r="Q23" s="2"/>
      <c r="S23" s="33">
        <f>S132</f>
        <v>0</v>
      </c>
    </row>
    <row r="24">
      <c r="A24" s="9"/>
      <c r="B24" s="44">
        <v>9</v>
      </c>
      <c r="C24" s="1"/>
      <c r="D24" s="1"/>
      <c r="E24" s="45" t="s">
        <v>169</v>
      </c>
      <c r="F24" s="1"/>
      <c r="G24" s="1"/>
      <c r="H24" s="1"/>
      <c r="I24" s="1"/>
      <c r="J24" s="1"/>
      <c r="K24" s="46">
        <f>H148</f>
        <v>0</v>
      </c>
      <c r="L24" s="46">
        <f>L148</f>
        <v>0</v>
      </c>
      <c r="M24" s="12"/>
      <c r="N24" s="2"/>
      <c r="O24" s="2"/>
      <c r="P24" s="2"/>
      <c r="Q24" s="2"/>
      <c r="S24" s="33">
        <f>S147</f>
        <v>0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80"/>
      <c r="N25" s="2"/>
      <c r="O25" s="2"/>
      <c r="P25" s="2"/>
      <c r="Q25" s="2"/>
    </row>
    <row r="26" ht="14" customHeight="1">
      <c r="A26" s="4"/>
      <c r="B26" s="36" t="s">
        <v>118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81"/>
      <c r="N27" s="2"/>
      <c r="O27" s="2"/>
      <c r="P27" s="2"/>
      <c r="Q27" s="2"/>
    </row>
    <row r="28" ht="18" customHeight="1">
      <c r="A28" s="9"/>
      <c r="B28" s="42" t="s">
        <v>119</v>
      </c>
      <c r="C28" s="42" t="s">
        <v>115</v>
      </c>
      <c r="D28" s="42" t="s">
        <v>120</v>
      </c>
      <c r="E28" s="42" t="s">
        <v>116</v>
      </c>
      <c r="F28" s="42" t="s">
        <v>121</v>
      </c>
      <c r="G28" s="43" t="s">
        <v>122</v>
      </c>
      <c r="H28" s="22" t="s">
        <v>123</v>
      </c>
      <c r="I28" s="22" t="s">
        <v>124</v>
      </c>
      <c r="J28" s="22" t="s">
        <v>17</v>
      </c>
      <c r="K28" s="43" t="s">
        <v>125</v>
      </c>
      <c r="L28" s="22" t="s">
        <v>18</v>
      </c>
      <c r="M28" s="79"/>
      <c r="N28" s="2"/>
      <c r="O28" s="2"/>
      <c r="P28" s="2"/>
      <c r="Q28" s="2"/>
    </row>
    <row r="29" ht="40" customHeight="1">
      <c r="A29" s="9"/>
      <c r="B29" s="47" t="s">
        <v>126</v>
      </c>
      <c r="C29" s="1"/>
      <c r="D29" s="1"/>
      <c r="E29" s="1"/>
      <c r="F29" s="1"/>
      <c r="G29" s="1"/>
      <c r="H29" s="48"/>
      <c r="I29" s="1"/>
      <c r="J29" s="48"/>
      <c r="K29" s="1"/>
      <c r="L29" s="1"/>
      <c r="M29" s="12"/>
      <c r="N29" s="2"/>
      <c r="O29" s="2"/>
      <c r="P29" s="2"/>
      <c r="Q29" s="2"/>
    </row>
    <row r="30">
      <c r="A30" s="9"/>
      <c r="B30" s="49">
        <v>1</v>
      </c>
      <c r="C30" s="50" t="s">
        <v>170</v>
      </c>
      <c r="D30" s="50" t="s">
        <v>7</v>
      </c>
      <c r="E30" s="50" t="s">
        <v>171</v>
      </c>
      <c r="F30" s="50" t="s">
        <v>7</v>
      </c>
      <c r="G30" s="51" t="s">
        <v>172</v>
      </c>
      <c r="H30" s="52">
        <v>145.31999999999999</v>
      </c>
      <c r="I30" s="24">
        <f>ROUND(0,2)</f>
        <v>0</v>
      </c>
      <c r="J30" s="53">
        <f>ROUND(I30*H30,2)</f>
        <v>0</v>
      </c>
      <c r="K30" s="54">
        <v>0.20999999999999999</v>
      </c>
      <c r="L30" s="55">
        <f>IF(ISNUMBER(K30),ROUND(J30*(K30+1),2),0)</f>
        <v>0</v>
      </c>
      <c r="M30" s="12"/>
      <c r="N30" s="2"/>
      <c r="O30" s="2"/>
      <c r="P30" s="2"/>
      <c r="Q30" s="41">
        <f>IF(ISNUMBER(K30),IF(H30&gt;0,IF(I30&gt;0,J30,0),0),0)</f>
        <v>0</v>
      </c>
      <c r="R30" s="33">
        <f>IF(ISNUMBER(K30)=FALSE,J30,0)</f>
        <v>0</v>
      </c>
    </row>
    <row r="31">
      <c r="A31" s="9"/>
      <c r="B31" s="56" t="s">
        <v>130</v>
      </c>
      <c r="C31" s="1"/>
      <c r="D31" s="1"/>
      <c r="E31" s="57" t="s">
        <v>173</v>
      </c>
      <c r="F31" s="1"/>
      <c r="G31" s="1"/>
      <c r="H31" s="48"/>
      <c r="I31" s="1"/>
      <c r="J31" s="48"/>
      <c r="K31" s="1"/>
      <c r="L31" s="1"/>
      <c r="M31" s="12"/>
      <c r="N31" s="2"/>
      <c r="O31" s="2"/>
      <c r="P31" s="2"/>
      <c r="Q31" s="2"/>
    </row>
    <row r="32" thickBot="1">
      <c r="A32" s="9"/>
      <c r="B32" s="58" t="s">
        <v>132</v>
      </c>
      <c r="C32" s="29"/>
      <c r="D32" s="29"/>
      <c r="E32" s="59" t="s">
        <v>486</v>
      </c>
      <c r="F32" s="29"/>
      <c r="G32" s="29"/>
      <c r="H32" s="60"/>
      <c r="I32" s="29"/>
      <c r="J32" s="60"/>
      <c r="K32" s="29"/>
      <c r="L32" s="29"/>
      <c r="M32" s="12"/>
      <c r="N32" s="2"/>
      <c r="O32" s="2"/>
      <c r="P32" s="2"/>
      <c r="Q32" s="2"/>
    </row>
    <row r="33" thickTop="1">
      <c r="A33" s="9"/>
      <c r="B33" s="49">
        <v>2</v>
      </c>
      <c r="C33" s="50" t="s">
        <v>170</v>
      </c>
      <c r="D33" s="50" t="s">
        <v>175</v>
      </c>
      <c r="E33" s="50" t="s">
        <v>171</v>
      </c>
      <c r="F33" s="50" t="s">
        <v>7</v>
      </c>
      <c r="G33" s="51" t="s">
        <v>172</v>
      </c>
      <c r="H33" s="61">
        <v>225.59999999999999</v>
      </c>
      <c r="I33" s="35">
        <f>ROUND(0,2)</f>
        <v>0</v>
      </c>
      <c r="J33" s="62">
        <f>ROUND(I33*H33,2)</f>
        <v>0</v>
      </c>
      <c r="K33" s="63">
        <v>0.20999999999999999</v>
      </c>
      <c r="L33" s="64">
        <f>IF(ISNUMBER(K33),ROUND(J33*(K33+1),2),0)</f>
        <v>0</v>
      </c>
      <c r="M33" s="12"/>
      <c r="N33" s="2"/>
      <c r="O33" s="2"/>
      <c r="P33" s="2"/>
      <c r="Q33" s="41">
        <f>IF(ISNUMBER(K33),IF(H33&gt;0,IF(I33&gt;0,J33,0),0),0)</f>
        <v>0</v>
      </c>
      <c r="R33" s="33">
        <f>IF(ISNUMBER(K33)=FALSE,J33,0)</f>
        <v>0</v>
      </c>
    </row>
    <row r="34">
      <c r="A34" s="9"/>
      <c r="B34" s="56" t="s">
        <v>130</v>
      </c>
      <c r="C34" s="1"/>
      <c r="D34" s="1"/>
      <c r="E34" s="57" t="s">
        <v>176</v>
      </c>
      <c r="F34" s="1"/>
      <c r="G34" s="1"/>
      <c r="H34" s="48"/>
      <c r="I34" s="1"/>
      <c r="J34" s="48"/>
      <c r="K34" s="1"/>
      <c r="L34" s="1"/>
      <c r="M34" s="12"/>
      <c r="N34" s="2"/>
      <c r="O34" s="2"/>
      <c r="P34" s="2"/>
      <c r="Q34" s="2"/>
    </row>
    <row r="35" thickBot="1">
      <c r="A35" s="9"/>
      <c r="B35" s="58" t="s">
        <v>132</v>
      </c>
      <c r="C35" s="29"/>
      <c r="D35" s="29"/>
      <c r="E35" s="59" t="s">
        <v>487</v>
      </c>
      <c r="F35" s="29"/>
      <c r="G35" s="29"/>
      <c r="H35" s="60"/>
      <c r="I35" s="29"/>
      <c r="J35" s="60"/>
      <c r="K35" s="29"/>
      <c r="L35" s="29"/>
      <c r="M35" s="12"/>
      <c r="N35" s="2"/>
      <c r="O35" s="2"/>
      <c r="P35" s="2"/>
      <c r="Q35" s="2"/>
    </row>
    <row r="36" thickTop="1">
      <c r="A36" s="9"/>
      <c r="B36" s="49">
        <v>3</v>
      </c>
      <c r="C36" s="50" t="s">
        <v>178</v>
      </c>
      <c r="D36" s="50" t="s">
        <v>179</v>
      </c>
      <c r="E36" s="50" t="s">
        <v>171</v>
      </c>
      <c r="F36" s="50" t="s">
        <v>7</v>
      </c>
      <c r="G36" s="51" t="s">
        <v>180</v>
      </c>
      <c r="H36" s="61">
        <v>194.94</v>
      </c>
      <c r="I36" s="35">
        <f>ROUND(0,2)</f>
        <v>0</v>
      </c>
      <c r="J36" s="62">
        <f>ROUND(I36*H36,2)</f>
        <v>0</v>
      </c>
      <c r="K36" s="63">
        <v>0.20999999999999999</v>
      </c>
      <c r="L36" s="64">
        <f>IF(ISNUMBER(K36),ROUND(J36*(K36+1),2),0)</f>
        <v>0</v>
      </c>
      <c r="M36" s="12"/>
      <c r="N36" s="2"/>
      <c r="O36" s="2"/>
      <c r="P36" s="2"/>
      <c r="Q36" s="41">
        <f>IF(ISNUMBER(K36),IF(H36&gt;0,IF(I36&gt;0,J36,0),0),0)</f>
        <v>0</v>
      </c>
      <c r="R36" s="33">
        <f>IF(ISNUMBER(K36)=FALSE,J36,0)</f>
        <v>0</v>
      </c>
    </row>
    <row r="37">
      <c r="A37" s="9"/>
      <c r="B37" s="56" t="s">
        <v>130</v>
      </c>
      <c r="C37" s="1"/>
      <c r="D37" s="1"/>
      <c r="E37" s="57" t="s">
        <v>181</v>
      </c>
      <c r="F37" s="1"/>
      <c r="G37" s="1"/>
      <c r="H37" s="48"/>
      <c r="I37" s="1"/>
      <c r="J37" s="48"/>
      <c r="K37" s="1"/>
      <c r="L37" s="1"/>
      <c r="M37" s="12"/>
      <c r="N37" s="2"/>
      <c r="O37" s="2"/>
      <c r="P37" s="2"/>
      <c r="Q37" s="2"/>
    </row>
    <row r="38" thickBot="1">
      <c r="A38" s="9"/>
      <c r="B38" s="58" t="s">
        <v>132</v>
      </c>
      <c r="C38" s="29"/>
      <c r="D38" s="29"/>
      <c r="E38" s="59" t="s">
        <v>488</v>
      </c>
      <c r="F38" s="29"/>
      <c r="G38" s="29"/>
      <c r="H38" s="60"/>
      <c r="I38" s="29"/>
      <c r="J38" s="60"/>
      <c r="K38" s="29"/>
      <c r="L38" s="29"/>
      <c r="M38" s="12"/>
      <c r="N38" s="2"/>
      <c r="O38" s="2"/>
      <c r="P38" s="2"/>
      <c r="Q38" s="2"/>
    </row>
    <row r="39" thickTop="1">
      <c r="A39" s="9"/>
      <c r="B39" s="49">
        <v>4</v>
      </c>
      <c r="C39" s="50" t="s">
        <v>186</v>
      </c>
      <c r="D39" s="50" t="s">
        <v>7</v>
      </c>
      <c r="E39" s="50" t="s">
        <v>187</v>
      </c>
      <c r="F39" s="50" t="s">
        <v>7</v>
      </c>
      <c r="G39" s="51" t="s">
        <v>172</v>
      </c>
      <c r="H39" s="61">
        <v>15.300000000000001</v>
      </c>
      <c r="I39" s="35">
        <f>ROUND(0,2)</f>
        <v>0</v>
      </c>
      <c r="J39" s="62">
        <f>ROUND(I39*H39,2)</f>
        <v>0</v>
      </c>
      <c r="K39" s="63">
        <v>0.20999999999999999</v>
      </c>
      <c r="L39" s="64">
        <f>IF(ISNUMBER(K39),ROUND(J39*(K39+1),2),0)</f>
        <v>0</v>
      </c>
      <c r="M39" s="12"/>
      <c r="N39" s="2"/>
      <c r="O39" s="2"/>
      <c r="P39" s="2"/>
      <c r="Q39" s="41">
        <f>IF(ISNUMBER(K39),IF(H39&gt;0,IF(I39&gt;0,J39,0),0),0)</f>
        <v>0</v>
      </c>
      <c r="R39" s="33">
        <f>IF(ISNUMBER(K39)=FALSE,J39,0)</f>
        <v>0</v>
      </c>
    </row>
    <row r="40">
      <c r="A40" s="9"/>
      <c r="B40" s="56" t="s">
        <v>130</v>
      </c>
      <c r="C40" s="1"/>
      <c r="D40" s="1"/>
      <c r="E40" s="57" t="s">
        <v>7</v>
      </c>
      <c r="F40" s="1"/>
      <c r="G40" s="1"/>
      <c r="H40" s="48"/>
      <c r="I40" s="1"/>
      <c r="J40" s="48"/>
      <c r="K40" s="1"/>
      <c r="L40" s="1"/>
      <c r="M40" s="12"/>
      <c r="N40" s="2"/>
      <c r="O40" s="2"/>
      <c r="P40" s="2"/>
      <c r="Q40" s="2"/>
    </row>
    <row r="41" thickBot="1">
      <c r="A41" s="9"/>
      <c r="B41" s="58" t="s">
        <v>132</v>
      </c>
      <c r="C41" s="29"/>
      <c r="D41" s="29"/>
      <c r="E41" s="59" t="s">
        <v>489</v>
      </c>
      <c r="F41" s="29"/>
      <c r="G41" s="29"/>
      <c r="H41" s="60"/>
      <c r="I41" s="29"/>
      <c r="J41" s="60"/>
      <c r="K41" s="29"/>
      <c r="L41" s="29"/>
      <c r="M41" s="12"/>
      <c r="N41" s="2"/>
      <c r="O41" s="2"/>
      <c r="P41" s="2"/>
      <c r="Q41" s="2"/>
    </row>
    <row r="42" thickTop="1">
      <c r="A42" s="9"/>
      <c r="B42" s="49">
        <v>5</v>
      </c>
      <c r="C42" s="50" t="s">
        <v>186</v>
      </c>
      <c r="D42" s="50" t="s">
        <v>175</v>
      </c>
      <c r="E42" s="50" t="s">
        <v>187</v>
      </c>
      <c r="F42" s="50" t="s">
        <v>7</v>
      </c>
      <c r="G42" s="51" t="s">
        <v>172</v>
      </c>
      <c r="H42" s="61">
        <v>225.59999999999999</v>
      </c>
      <c r="I42" s="35">
        <f>ROUND(0,2)</f>
        <v>0</v>
      </c>
      <c r="J42" s="62">
        <f>ROUND(I42*H42,2)</f>
        <v>0</v>
      </c>
      <c r="K42" s="63">
        <v>0.20999999999999999</v>
      </c>
      <c r="L42" s="64">
        <f>IF(ISNUMBER(K42),ROUND(J42*(K42+1),2),0)</f>
        <v>0</v>
      </c>
      <c r="M42" s="12"/>
      <c r="N42" s="2"/>
      <c r="O42" s="2"/>
      <c r="P42" s="2"/>
      <c r="Q42" s="41">
        <f>IF(ISNUMBER(K42),IF(H42&gt;0,IF(I42&gt;0,J42,0),0),0)</f>
        <v>0</v>
      </c>
      <c r="R42" s="33">
        <f>IF(ISNUMBER(K42)=FALSE,J42,0)</f>
        <v>0</v>
      </c>
    </row>
    <row r="43">
      <c r="A43" s="9"/>
      <c r="B43" s="56" t="s">
        <v>130</v>
      </c>
      <c r="C43" s="1"/>
      <c r="D43" s="1"/>
      <c r="E43" s="57" t="s">
        <v>176</v>
      </c>
      <c r="F43" s="1"/>
      <c r="G43" s="1"/>
      <c r="H43" s="48"/>
      <c r="I43" s="1"/>
      <c r="J43" s="48"/>
      <c r="K43" s="1"/>
      <c r="L43" s="1"/>
      <c r="M43" s="12"/>
      <c r="N43" s="2"/>
      <c r="O43" s="2"/>
      <c r="P43" s="2"/>
      <c r="Q43" s="2"/>
    </row>
    <row r="44" thickBot="1">
      <c r="A44" s="9"/>
      <c r="B44" s="58" t="s">
        <v>132</v>
      </c>
      <c r="C44" s="29"/>
      <c r="D44" s="29"/>
      <c r="E44" s="59" t="s">
        <v>490</v>
      </c>
      <c r="F44" s="29"/>
      <c r="G44" s="29"/>
      <c r="H44" s="60"/>
      <c r="I44" s="29"/>
      <c r="J44" s="60"/>
      <c r="K44" s="29"/>
      <c r="L44" s="29"/>
      <c r="M44" s="12"/>
      <c r="N44" s="2"/>
      <c r="O44" s="2"/>
      <c r="P44" s="2"/>
      <c r="Q44" s="2"/>
    </row>
    <row r="45" thickTop="1">
      <c r="A45" s="9"/>
      <c r="B45" s="49">
        <v>6</v>
      </c>
      <c r="C45" s="50" t="s">
        <v>190</v>
      </c>
      <c r="D45" s="50" t="s">
        <v>7</v>
      </c>
      <c r="E45" s="50" t="s">
        <v>191</v>
      </c>
      <c r="F45" s="50" t="s">
        <v>7</v>
      </c>
      <c r="G45" s="51" t="s">
        <v>172</v>
      </c>
      <c r="H45" s="61">
        <v>25.199999999999999</v>
      </c>
      <c r="I45" s="35">
        <f>ROUND(0,2)</f>
        <v>0</v>
      </c>
      <c r="J45" s="62">
        <f>ROUND(I45*H45,2)</f>
        <v>0</v>
      </c>
      <c r="K45" s="63">
        <v>0.20999999999999999</v>
      </c>
      <c r="L45" s="64">
        <f>IF(ISNUMBER(K45),ROUND(J45*(K45+1),2),0)</f>
        <v>0</v>
      </c>
      <c r="M45" s="12"/>
      <c r="N45" s="2"/>
      <c r="O45" s="2"/>
      <c r="P45" s="2"/>
      <c r="Q45" s="41">
        <f>IF(ISNUMBER(K45),IF(H45&gt;0,IF(I45&gt;0,J45,0),0),0)</f>
        <v>0</v>
      </c>
      <c r="R45" s="33">
        <f>IF(ISNUMBER(K45)=FALSE,J45,0)</f>
        <v>0</v>
      </c>
    </row>
    <row r="46">
      <c r="A46" s="9"/>
      <c r="B46" s="56" t="s">
        <v>130</v>
      </c>
      <c r="C46" s="1"/>
      <c r="D46" s="1"/>
      <c r="E46" s="57" t="s">
        <v>7</v>
      </c>
      <c r="F46" s="1"/>
      <c r="G46" s="1"/>
      <c r="H46" s="48"/>
      <c r="I46" s="1"/>
      <c r="J46" s="48"/>
      <c r="K46" s="1"/>
      <c r="L46" s="1"/>
      <c r="M46" s="12"/>
      <c r="N46" s="2"/>
      <c r="O46" s="2"/>
      <c r="P46" s="2"/>
      <c r="Q46" s="2"/>
    </row>
    <row r="47" thickBot="1">
      <c r="A47" s="9"/>
      <c r="B47" s="58" t="s">
        <v>132</v>
      </c>
      <c r="C47" s="29"/>
      <c r="D47" s="29"/>
      <c r="E47" s="59" t="s">
        <v>491</v>
      </c>
      <c r="F47" s="29"/>
      <c r="G47" s="29"/>
      <c r="H47" s="60"/>
      <c r="I47" s="29"/>
      <c r="J47" s="60"/>
      <c r="K47" s="29"/>
      <c r="L47" s="29"/>
      <c r="M47" s="12"/>
      <c r="N47" s="2"/>
      <c r="O47" s="2"/>
      <c r="P47" s="2"/>
      <c r="Q47" s="2"/>
    </row>
    <row r="48" thickTop="1" thickBot="1" ht="25" customHeight="1">
      <c r="A48" s="9"/>
      <c r="B48" s="1"/>
      <c r="C48" s="65">
        <v>0</v>
      </c>
      <c r="D48" s="1"/>
      <c r="E48" s="66" t="s">
        <v>117</v>
      </c>
      <c r="F48" s="1"/>
      <c r="G48" s="67" t="s">
        <v>152</v>
      </c>
      <c r="H48" s="68">
        <f>J30+J33+J36+J39+J42+J45</f>
        <v>0</v>
      </c>
      <c r="I48" s="67" t="s">
        <v>153</v>
      </c>
      <c r="J48" s="69">
        <f>(L48-H48)</f>
        <v>0</v>
      </c>
      <c r="K48" s="67" t="s">
        <v>154</v>
      </c>
      <c r="L48" s="70">
        <f>L30+L33+L36+L39+L42+L45</f>
        <v>0</v>
      </c>
      <c r="M48" s="12"/>
      <c r="N48" s="2"/>
      <c r="O48" s="2"/>
      <c r="P48" s="2"/>
      <c r="Q48" s="41">
        <f>0+Q30+Q33+Q36+Q39+Q42+Q45</f>
        <v>0</v>
      </c>
      <c r="R48" s="33">
        <f>0+R30+R33+R36+R39+R42+R45</f>
        <v>0</v>
      </c>
      <c r="S48" s="71">
        <f>Q48*(1+J48)+R48</f>
        <v>0</v>
      </c>
    </row>
    <row r="49" thickTop="1" thickBot="1" ht="25" customHeight="1">
      <c r="A49" s="9"/>
      <c r="B49" s="72"/>
      <c r="C49" s="72"/>
      <c r="D49" s="72"/>
      <c r="E49" s="73"/>
      <c r="F49" s="72"/>
      <c r="G49" s="74" t="s">
        <v>155</v>
      </c>
      <c r="H49" s="75">
        <f>J30+J33+J36+J39+J42+J45</f>
        <v>0</v>
      </c>
      <c r="I49" s="74" t="s">
        <v>156</v>
      </c>
      <c r="J49" s="76">
        <f>0+J48</f>
        <v>0</v>
      </c>
      <c r="K49" s="74" t="s">
        <v>157</v>
      </c>
      <c r="L49" s="77">
        <f>L30+L33+L36+L39+L42+L45</f>
        <v>0</v>
      </c>
      <c r="M49" s="12"/>
      <c r="N49" s="2"/>
      <c r="O49" s="2"/>
      <c r="P49" s="2"/>
      <c r="Q49" s="2"/>
    </row>
    <row r="50" ht="40" customHeight="1">
      <c r="A50" s="9"/>
      <c r="B50" s="82" t="s">
        <v>197</v>
      </c>
      <c r="C50" s="1"/>
      <c r="D50" s="1"/>
      <c r="E50" s="1"/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>
      <c r="A51" s="9"/>
      <c r="B51" s="49">
        <v>7</v>
      </c>
      <c r="C51" s="50" t="s">
        <v>203</v>
      </c>
      <c r="D51" s="50" t="s">
        <v>7</v>
      </c>
      <c r="E51" s="50" t="s">
        <v>204</v>
      </c>
      <c r="F51" s="50" t="s">
        <v>7</v>
      </c>
      <c r="G51" s="51" t="s">
        <v>200</v>
      </c>
      <c r="H51" s="52">
        <v>204</v>
      </c>
      <c r="I51" s="24">
        <f>ROUND(0,2)</f>
        <v>0</v>
      </c>
      <c r="J51" s="53">
        <f>ROUND(I51*H51,2)</f>
        <v>0</v>
      </c>
      <c r="K51" s="54">
        <v>0.20999999999999999</v>
      </c>
      <c r="L51" s="55">
        <f>IF(ISNUMBER(K51),ROUND(J51*(K51+1),2),0)</f>
        <v>0</v>
      </c>
      <c r="M51" s="12"/>
      <c r="N51" s="2"/>
      <c r="O51" s="2"/>
      <c r="P51" s="2"/>
      <c r="Q51" s="41">
        <f>IF(ISNUMBER(K51),IF(H51&gt;0,IF(I51&gt;0,J51,0),0),0)</f>
        <v>0</v>
      </c>
      <c r="R51" s="33">
        <f>IF(ISNUMBER(K51)=FALSE,J51,0)</f>
        <v>0</v>
      </c>
    </row>
    <row r="52">
      <c r="A52" s="9"/>
      <c r="B52" s="56" t="s">
        <v>130</v>
      </c>
      <c r="C52" s="1"/>
      <c r="D52" s="1"/>
      <c r="E52" s="57" t="s">
        <v>205</v>
      </c>
      <c r="F52" s="1"/>
      <c r="G52" s="1"/>
      <c r="H52" s="48"/>
      <c r="I52" s="1"/>
      <c r="J52" s="48"/>
      <c r="K52" s="1"/>
      <c r="L52" s="1"/>
      <c r="M52" s="12"/>
      <c r="N52" s="2"/>
      <c r="O52" s="2"/>
      <c r="P52" s="2"/>
      <c r="Q52" s="2"/>
    </row>
    <row r="53" thickBot="1">
      <c r="A53" s="9"/>
      <c r="B53" s="58" t="s">
        <v>132</v>
      </c>
      <c r="C53" s="29"/>
      <c r="D53" s="29"/>
      <c r="E53" s="59" t="s">
        <v>492</v>
      </c>
      <c r="F53" s="29"/>
      <c r="G53" s="29"/>
      <c r="H53" s="60"/>
      <c r="I53" s="29"/>
      <c r="J53" s="60"/>
      <c r="K53" s="29"/>
      <c r="L53" s="29"/>
      <c r="M53" s="12"/>
      <c r="N53" s="2"/>
      <c r="O53" s="2"/>
      <c r="P53" s="2"/>
      <c r="Q53" s="2"/>
    </row>
    <row r="54" thickTop="1">
      <c r="A54" s="9"/>
      <c r="B54" s="49">
        <v>8</v>
      </c>
      <c r="C54" s="50" t="s">
        <v>217</v>
      </c>
      <c r="D54" s="50" t="s">
        <v>7</v>
      </c>
      <c r="E54" s="50" t="s">
        <v>218</v>
      </c>
      <c r="F54" s="50" t="s">
        <v>7</v>
      </c>
      <c r="G54" s="51" t="s">
        <v>172</v>
      </c>
      <c r="H54" s="61">
        <v>102.59999999999999</v>
      </c>
      <c r="I54" s="35">
        <f>ROUND(0,2)</f>
        <v>0</v>
      </c>
      <c r="J54" s="62">
        <f>ROUND(I54*H54,2)</f>
        <v>0</v>
      </c>
      <c r="K54" s="63">
        <v>0.20999999999999999</v>
      </c>
      <c r="L54" s="64">
        <f>IF(ISNUMBER(K54),ROUND(J54*(K54+1),2),0)</f>
        <v>0</v>
      </c>
      <c r="M54" s="12"/>
      <c r="N54" s="2"/>
      <c r="O54" s="2"/>
      <c r="P54" s="2"/>
      <c r="Q54" s="41">
        <f>IF(ISNUMBER(K54),IF(H54&gt;0,IF(I54&gt;0,J54,0),0),0)</f>
        <v>0</v>
      </c>
      <c r="R54" s="33">
        <f>IF(ISNUMBER(K54)=FALSE,J54,0)</f>
        <v>0</v>
      </c>
    </row>
    <row r="55">
      <c r="A55" s="9"/>
      <c r="B55" s="56" t="s">
        <v>130</v>
      </c>
      <c r="C55" s="1"/>
      <c r="D55" s="1"/>
      <c r="E55" s="57" t="s">
        <v>219</v>
      </c>
      <c r="F55" s="1"/>
      <c r="G55" s="1"/>
      <c r="H55" s="48"/>
      <c r="I55" s="1"/>
      <c r="J55" s="48"/>
      <c r="K55" s="1"/>
      <c r="L55" s="1"/>
      <c r="M55" s="12"/>
      <c r="N55" s="2"/>
      <c r="O55" s="2"/>
      <c r="P55" s="2"/>
      <c r="Q55" s="2"/>
    </row>
    <row r="56" thickBot="1">
      <c r="A56" s="9"/>
      <c r="B56" s="58" t="s">
        <v>132</v>
      </c>
      <c r="C56" s="29"/>
      <c r="D56" s="29"/>
      <c r="E56" s="59" t="s">
        <v>493</v>
      </c>
      <c r="F56" s="29"/>
      <c r="G56" s="29"/>
      <c r="H56" s="60"/>
      <c r="I56" s="29"/>
      <c r="J56" s="60"/>
      <c r="K56" s="29"/>
      <c r="L56" s="29"/>
      <c r="M56" s="12"/>
      <c r="N56" s="2"/>
      <c r="O56" s="2"/>
      <c r="P56" s="2"/>
      <c r="Q56" s="2"/>
    </row>
    <row r="57" thickTop="1">
      <c r="A57" s="9"/>
      <c r="B57" s="49">
        <v>9</v>
      </c>
      <c r="C57" s="50" t="s">
        <v>229</v>
      </c>
      <c r="D57" s="50" t="s">
        <v>7</v>
      </c>
      <c r="E57" s="50" t="s">
        <v>230</v>
      </c>
      <c r="F57" s="50" t="s">
        <v>7</v>
      </c>
      <c r="G57" s="51" t="s">
        <v>172</v>
      </c>
      <c r="H57" s="61">
        <v>5.2000000000000002</v>
      </c>
      <c r="I57" s="35">
        <f>ROUND(0,2)</f>
        <v>0</v>
      </c>
      <c r="J57" s="62">
        <f>ROUND(I57*H57,2)</f>
        <v>0</v>
      </c>
      <c r="K57" s="63">
        <v>0.20999999999999999</v>
      </c>
      <c r="L57" s="64">
        <f>IF(ISNUMBER(K57),ROUND(J57*(K57+1),2),0)</f>
        <v>0</v>
      </c>
      <c r="M57" s="12"/>
      <c r="N57" s="2"/>
      <c r="O57" s="2"/>
      <c r="P57" s="2"/>
      <c r="Q57" s="41">
        <f>IF(ISNUMBER(K57),IF(H57&gt;0,IF(I57&gt;0,J57,0),0),0)</f>
        <v>0</v>
      </c>
      <c r="R57" s="33">
        <f>IF(ISNUMBER(K57)=FALSE,J57,0)</f>
        <v>0</v>
      </c>
    </row>
    <row r="58">
      <c r="A58" s="9"/>
      <c r="B58" s="56" t="s">
        <v>130</v>
      </c>
      <c r="C58" s="1"/>
      <c r="D58" s="1"/>
      <c r="E58" s="57" t="s">
        <v>231</v>
      </c>
      <c r="F58" s="1"/>
      <c r="G58" s="1"/>
      <c r="H58" s="48"/>
      <c r="I58" s="1"/>
      <c r="J58" s="48"/>
      <c r="K58" s="1"/>
      <c r="L58" s="1"/>
      <c r="M58" s="12"/>
      <c r="N58" s="2"/>
      <c r="O58" s="2"/>
      <c r="P58" s="2"/>
      <c r="Q58" s="2"/>
    </row>
    <row r="59" thickBot="1">
      <c r="A59" s="9"/>
      <c r="B59" s="58" t="s">
        <v>132</v>
      </c>
      <c r="C59" s="29"/>
      <c r="D59" s="29"/>
      <c r="E59" s="59" t="s">
        <v>494</v>
      </c>
      <c r="F59" s="29"/>
      <c r="G59" s="29"/>
      <c r="H59" s="60"/>
      <c r="I59" s="29"/>
      <c r="J59" s="60"/>
      <c r="K59" s="29"/>
      <c r="L59" s="29"/>
      <c r="M59" s="12"/>
      <c r="N59" s="2"/>
      <c r="O59" s="2"/>
      <c r="P59" s="2"/>
      <c r="Q59" s="2"/>
    </row>
    <row r="60" thickTop="1">
      <c r="A60" s="9"/>
      <c r="B60" s="49">
        <v>10</v>
      </c>
      <c r="C60" s="50" t="s">
        <v>233</v>
      </c>
      <c r="D60" s="50" t="s">
        <v>7</v>
      </c>
      <c r="E60" s="50" t="s">
        <v>234</v>
      </c>
      <c r="F60" s="50" t="s">
        <v>7</v>
      </c>
      <c r="G60" s="51" t="s">
        <v>227</v>
      </c>
      <c r="H60" s="61">
        <v>35</v>
      </c>
      <c r="I60" s="35">
        <f>ROUND(0,2)</f>
        <v>0</v>
      </c>
      <c r="J60" s="62">
        <f>ROUND(I60*H60,2)</f>
        <v>0</v>
      </c>
      <c r="K60" s="63">
        <v>0.20999999999999999</v>
      </c>
      <c r="L60" s="64">
        <f>IF(ISNUMBER(K60),ROUND(J60*(K60+1),2),0)</f>
        <v>0</v>
      </c>
      <c r="M60" s="12"/>
      <c r="N60" s="2"/>
      <c r="O60" s="2"/>
      <c r="P60" s="2"/>
      <c r="Q60" s="41">
        <f>IF(ISNUMBER(K60),IF(H60&gt;0,IF(I60&gt;0,J60,0),0),0)</f>
        <v>0</v>
      </c>
      <c r="R60" s="33">
        <f>IF(ISNUMBER(K60)=FALSE,J60,0)</f>
        <v>0</v>
      </c>
    </row>
    <row r="61">
      <c r="A61" s="9"/>
      <c r="B61" s="56" t="s">
        <v>130</v>
      </c>
      <c r="C61" s="1"/>
      <c r="D61" s="1"/>
      <c r="E61" s="57" t="s">
        <v>7</v>
      </c>
      <c r="F61" s="1"/>
      <c r="G61" s="1"/>
      <c r="H61" s="48"/>
      <c r="I61" s="1"/>
      <c r="J61" s="48"/>
      <c r="K61" s="1"/>
      <c r="L61" s="1"/>
      <c r="M61" s="12"/>
      <c r="N61" s="2"/>
      <c r="O61" s="2"/>
      <c r="P61" s="2"/>
      <c r="Q61" s="2"/>
    </row>
    <row r="62" thickBot="1">
      <c r="A62" s="9"/>
      <c r="B62" s="58" t="s">
        <v>132</v>
      </c>
      <c r="C62" s="29"/>
      <c r="D62" s="29"/>
      <c r="E62" s="59" t="s">
        <v>495</v>
      </c>
      <c r="F62" s="29"/>
      <c r="G62" s="29"/>
      <c r="H62" s="60"/>
      <c r="I62" s="29"/>
      <c r="J62" s="60"/>
      <c r="K62" s="29"/>
      <c r="L62" s="29"/>
      <c r="M62" s="12"/>
      <c r="N62" s="2"/>
      <c r="O62" s="2"/>
      <c r="P62" s="2"/>
      <c r="Q62" s="2"/>
    </row>
    <row r="63" thickTop="1">
      <c r="A63" s="9"/>
      <c r="B63" s="49">
        <v>11</v>
      </c>
      <c r="C63" s="50" t="s">
        <v>236</v>
      </c>
      <c r="D63" s="50" t="s">
        <v>7</v>
      </c>
      <c r="E63" s="50" t="s">
        <v>237</v>
      </c>
      <c r="F63" s="50" t="s">
        <v>7</v>
      </c>
      <c r="G63" s="51" t="s">
        <v>172</v>
      </c>
      <c r="H63" s="61">
        <v>124.92</v>
      </c>
      <c r="I63" s="35">
        <f>ROUND(0,2)</f>
        <v>0</v>
      </c>
      <c r="J63" s="62">
        <f>ROUND(I63*H63,2)</f>
        <v>0</v>
      </c>
      <c r="K63" s="63">
        <v>0.20999999999999999</v>
      </c>
      <c r="L63" s="64">
        <f>IF(ISNUMBER(K63),ROUND(J63*(K63+1),2),0)</f>
        <v>0</v>
      </c>
      <c r="M63" s="12"/>
      <c r="N63" s="2"/>
      <c r="O63" s="2"/>
      <c r="P63" s="2"/>
      <c r="Q63" s="41">
        <f>IF(ISNUMBER(K63),IF(H63&gt;0,IF(I63&gt;0,J63,0),0),0)</f>
        <v>0</v>
      </c>
      <c r="R63" s="33">
        <f>IF(ISNUMBER(K63)=FALSE,J63,0)</f>
        <v>0</v>
      </c>
    </row>
    <row r="64">
      <c r="A64" s="9"/>
      <c r="B64" s="56" t="s">
        <v>130</v>
      </c>
      <c r="C64" s="1"/>
      <c r="D64" s="1"/>
      <c r="E64" s="57" t="s">
        <v>205</v>
      </c>
      <c r="F64" s="1"/>
      <c r="G64" s="1"/>
      <c r="H64" s="48"/>
      <c r="I64" s="1"/>
      <c r="J64" s="48"/>
      <c r="K64" s="1"/>
      <c r="L64" s="1"/>
      <c r="M64" s="12"/>
      <c r="N64" s="2"/>
      <c r="O64" s="2"/>
      <c r="P64" s="2"/>
      <c r="Q64" s="2"/>
    </row>
    <row r="65" thickBot="1">
      <c r="A65" s="9"/>
      <c r="B65" s="58" t="s">
        <v>132</v>
      </c>
      <c r="C65" s="29"/>
      <c r="D65" s="29"/>
      <c r="E65" s="59" t="s">
        <v>496</v>
      </c>
      <c r="F65" s="29"/>
      <c r="G65" s="29"/>
      <c r="H65" s="60"/>
      <c r="I65" s="29"/>
      <c r="J65" s="60"/>
      <c r="K65" s="29"/>
      <c r="L65" s="29"/>
      <c r="M65" s="12"/>
      <c r="N65" s="2"/>
      <c r="O65" s="2"/>
      <c r="P65" s="2"/>
      <c r="Q65" s="2"/>
    </row>
    <row r="66" thickTop="1">
      <c r="A66" s="9"/>
      <c r="B66" s="49">
        <v>12</v>
      </c>
      <c r="C66" s="50" t="s">
        <v>236</v>
      </c>
      <c r="D66" s="50" t="s">
        <v>175</v>
      </c>
      <c r="E66" s="50" t="s">
        <v>237</v>
      </c>
      <c r="F66" s="50" t="s">
        <v>7</v>
      </c>
      <c r="G66" s="51" t="s">
        <v>172</v>
      </c>
      <c r="H66" s="61">
        <v>225.59999999999999</v>
      </c>
      <c r="I66" s="35">
        <f>ROUND(0,2)</f>
        <v>0</v>
      </c>
      <c r="J66" s="62">
        <f>ROUND(I66*H66,2)</f>
        <v>0</v>
      </c>
      <c r="K66" s="63">
        <v>0.20999999999999999</v>
      </c>
      <c r="L66" s="64">
        <f>IF(ISNUMBER(K66),ROUND(J66*(K66+1),2),0)</f>
        <v>0</v>
      </c>
      <c r="M66" s="12"/>
      <c r="N66" s="2"/>
      <c r="O66" s="2"/>
      <c r="P66" s="2"/>
      <c r="Q66" s="41">
        <f>IF(ISNUMBER(K66),IF(H66&gt;0,IF(I66&gt;0,J66,0),0),0)</f>
        <v>0</v>
      </c>
      <c r="R66" s="33">
        <f>IF(ISNUMBER(K66)=FALSE,J66,0)</f>
        <v>0</v>
      </c>
    </row>
    <row r="67">
      <c r="A67" s="9"/>
      <c r="B67" s="56" t="s">
        <v>130</v>
      </c>
      <c r="C67" s="1"/>
      <c r="D67" s="1"/>
      <c r="E67" s="57" t="s">
        <v>239</v>
      </c>
      <c r="F67" s="1"/>
      <c r="G67" s="1"/>
      <c r="H67" s="48"/>
      <c r="I67" s="1"/>
      <c r="J67" s="48"/>
      <c r="K67" s="1"/>
      <c r="L67" s="1"/>
      <c r="M67" s="12"/>
      <c r="N67" s="2"/>
      <c r="O67" s="2"/>
      <c r="P67" s="2"/>
      <c r="Q67" s="2"/>
    </row>
    <row r="68" thickBot="1">
      <c r="A68" s="9"/>
      <c r="B68" s="58" t="s">
        <v>132</v>
      </c>
      <c r="C68" s="29"/>
      <c r="D68" s="29"/>
      <c r="E68" s="59" t="s">
        <v>497</v>
      </c>
      <c r="F68" s="29"/>
      <c r="G68" s="29"/>
      <c r="H68" s="60"/>
      <c r="I68" s="29"/>
      <c r="J68" s="60"/>
      <c r="K68" s="29"/>
      <c r="L68" s="29"/>
      <c r="M68" s="12"/>
      <c r="N68" s="2"/>
      <c r="O68" s="2"/>
      <c r="P68" s="2"/>
      <c r="Q68" s="2"/>
    </row>
    <row r="69" thickTop="1">
      <c r="A69" s="9"/>
      <c r="B69" s="49">
        <v>13</v>
      </c>
      <c r="C69" s="50" t="s">
        <v>245</v>
      </c>
      <c r="D69" s="50" t="s">
        <v>179</v>
      </c>
      <c r="E69" s="50" t="s">
        <v>246</v>
      </c>
      <c r="F69" s="50" t="s">
        <v>7</v>
      </c>
      <c r="G69" s="51" t="s">
        <v>172</v>
      </c>
      <c r="H69" s="61">
        <v>25.199999999999999</v>
      </c>
      <c r="I69" s="35">
        <f>ROUND(0,2)</f>
        <v>0</v>
      </c>
      <c r="J69" s="62">
        <f>ROUND(I69*H69,2)</f>
        <v>0</v>
      </c>
      <c r="K69" s="63">
        <v>0.20999999999999999</v>
      </c>
      <c r="L69" s="64">
        <f>IF(ISNUMBER(K69),ROUND(J69*(K69+1),2),0)</f>
        <v>0</v>
      </c>
      <c r="M69" s="12"/>
      <c r="N69" s="2"/>
      <c r="O69" s="2"/>
      <c r="P69" s="2"/>
      <c r="Q69" s="41">
        <f>IF(ISNUMBER(K69),IF(H69&gt;0,IF(I69&gt;0,J69,0),0),0)</f>
        <v>0</v>
      </c>
      <c r="R69" s="33">
        <f>IF(ISNUMBER(K69)=FALSE,J69,0)</f>
        <v>0</v>
      </c>
    </row>
    <row r="70">
      <c r="A70" s="9"/>
      <c r="B70" s="56" t="s">
        <v>130</v>
      </c>
      <c r="C70" s="1"/>
      <c r="D70" s="1"/>
      <c r="E70" s="57" t="s">
        <v>247</v>
      </c>
      <c r="F70" s="1"/>
      <c r="G70" s="1"/>
      <c r="H70" s="48"/>
      <c r="I70" s="1"/>
      <c r="J70" s="48"/>
      <c r="K70" s="1"/>
      <c r="L70" s="1"/>
      <c r="M70" s="12"/>
      <c r="N70" s="2"/>
      <c r="O70" s="2"/>
      <c r="P70" s="2"/>
      <c r="Q70" s="2"/>
    </row>
    <row r="71" thickBot="1">
      <c r="A71" s="9"/>
      <c r="B71" s="58" t="s">
        <v>132</v>
      </c>
      <c r="C71" s="29"/>
      <c r="D71" s="29"/>
      <c r="E71" s="59" t="s">
        <v>498</v>
      </c>
      <c r="F71" s="29"/>
      <c r="G71" s="29"/>
      <c r="H71" s="60"/>
      <c r="I71" s="29"/>
      <c r="J71" s="60"/>
      <c r="K71" s="29"/>
      <c r="L71" s="29"/>
      <c r="M71" s="12"/>
      <c r="N71" s="2"/>
      <c r="O71" s="2"/>
      <c r="P71" s="2"/>
      <c r="Q71" s="2"/>
    </row>
    <row r="72" thickTop="1">
      <c r="A72" s="9"/>
      <c r="B72" s="49">
        <v>14</v>
      </c>
      <c r="C72" s="50" t="s">
        <v>245</v>
      </c>
      <c r="D72" s="50" t="s">
        <v>249</v>
      </c>
      <c r="E72" s="50" t="s">
        <v>246</v>
      </c>
      <c r="F72" s="50" t="s">
        <v>7</v>
      </c>
      <c r="G72" s="51" t="s">
        <v>172</v>
      </c>
      <c r="H72" s="61">
        <v>15.300000000000001</v>
      </c>
      <c r="I72" s="35">
        <f>ROUND(0,2)</f>
        <v>0</v>
      </c>
      <c r="J72" s="62">
        <f>ROUND(I72*H72,2)</f>
        <v>0</v>
      </c>
      <c r="K72" s="63">
        <v>0.20999999999999999</v>
      </c>
      <c r="L72" s="64">
        <f>IF(ISNUMBER(K72),ROUND(J72*(K72+1),2),0)</f>
        <v>0</v>
      </c>
      <c r="M72" s="12"/>
      <c r="N72" s="2"/>
      <c r="O72" s="2"/>
      <c r="P72" s="2"/>
      <c r="Q72" s="41">
        <f>IF(ISNUMBER(K72),IF(H72&gt;0,IF(I72&gt;0,J72,0),0),0)</f>
        <v>0</v>
      </c>
      <c r="R72" s="33">
        <f>IF(ISNUMBER(K72)=FALSE,J72,0)</f>
        <v>0</v>
      </c>
    </row>
    <row r="73">
      <c r="A73" s="9"/>
      <c r="B73" s="56" t="s">
        <v>130</v>
      </c>
      <c r="C73" s="1"/>
      <c r="D73" s="1"/>
      <c r="E73" s="57" t="s">
        <v>499</v>
      </c>
      <c r="F73" s="1"/>
      <c r="G73" s="1"/>
      <c r="H73" s="48"/>
      <c r="I73" s="1"/>
      <c r="J73" s="48"/>
      <c r="K73" s="1"/>
      <c r="L73" s="1"/>
      <c r="M73" s="12"/>
      <c r="N73" s="2"/>
      <c r="O73" s="2"/>
      <c r="P73" s="2"/>
      <c r="Q73" s="2"/>
    </row>
    <row r="74" thickBot="1">
      <c r="A74" s="9"/>
      <c r="B74" s="58" t="s">
        <v>132</v>
      </c>
      <c r="C74" s="29"/>
      <c r="D74" s="29"/>
      <c r="E74" s="59" t="s">
        <v>500</v>
      </c>
      <c r="F74" s="29"/>
      <c r="G74" s="29"/>
      <c r="H74" s="60"/>
      <c r="I74" s="29"/>
      <c r="J74" s="60"/>
      <c r="K74" s="29"/>
      <c r="L74" s="29"/>
      <c r="M74" s="12"/>
      <c r="N74" s="2"/>
      <c r="O74" s="2"/>
      <c r="P74" s="2"/>
      <c r="Q74" s="2"/>
    </row>
    <row r="75" thickTop="1">
      <c r="A75" s="9"/>
      <c r="B75" s="49">
        <v>15</v>
      </c>
      <c r="C75" s="50" t="s">
        <v>245</v>
      </c>
      <c r="D75" s="50" t="s">
        <v>175</v>
      </c>
      <c r="E75" s="50" t="s">
        <v>246</v>
      </c>
      <c r="F75" s="50" t="s">
        <v>7</v>
      </c>
      <c r="G75" s="51" t="s">
        <v>172</v>
      </c>
      <c r="H75" s="61">
        <v>225.59999999999999</v>
      </c>
      <c r="I75" s="35">
        <f>ROUND(0,2)</f>
        <v>0</v>
      </c>
      <c r="J75" s="62">
        <f>ROUND(I75*H75,2)</f>
        <v>0</v>
      </c>
      <c r="K75" s="63">
        <v>0.20999999999999999</v>
      </c>
      <c r="L75" s="64">
        <f>IF(ISNUMBER(K75),ROUND(J75*(K75+1),2),0)</f>
        <v>0</v>
      </c>
      <c r="M75" s="12"/>
      <c r="N75" s="2"/>
      <c r="O75" s="2"/>
      <c r="P75" s="2"/>
      <c r="Q75" s="41">
        <f>IF(ISNUMBER(K75),IF(H75&gt;0,IF(I75&gt;0,J75,0),0),0)</f>
        <v>0</v>
      </c>
      <c r="R75" s="33">
        <f>IF(ISNUMBER(K75)=FALSE,J75,0)</f>
        <v>0</v>
      </c>
    </row>
    <row r="76">
      <c r="A76" s="9"/>
      <c r="B76" s="56" t="s">
        <v>130</v>
      </c>
      <c r="C76" s="1"/>
      <c r="D76" s="1"/>
      <c r="E76" s="57" t="s">
        <v>252</v>
      </c>
      <c r="F76" s="1"/>
      <c r="G76" s="1"/>
      <c r="H76" s="48"/>
      <c r="I76" s="1"/>
      <c r="J76" s="48"/>
      <c r="K76" s="1"/>
      <c r="L76" s="1"/>
      <c r="M76" s="12"/>
      <c r="N76" s="2"/>
      <c r="O76" s="2"/>
      <c r="P76" s="2"/>
      <c r="Q76" s="2"/>
    </row>
    <row r="77" thickBot="1">
      <c r="A77" s="9"/>
      <c r="B77" s="58" t="s">
        <v>132</v>
      </c>
      <c r="C77" s="29"/>
      <c r="D77" s="29"/>
      <c r="E77" s="59" t="s">
        <v>501</v>
      </c>
      <c r="F77" s="29"/>
      <c r="G77" s="29"/>
      <c r="H77" s="60"/>
      <c r="I77" s="29"/>
      <c r="J77" s="60"/>
      <c r="K77" s="29"/>
      <c r="L77" s="29"/>
      <c r="M77" s="12"/>
      <c r="N77" s="2"/>
      <c r="O77" s="2"/>
      <c r="P77" s="2"/>
      <c r="Q77" s="2"/>
    </row>
    <row r="78" thickTop="1">
      <c r="A78" s="9"/>
      <c r="B78" s="49">
        <v>16</v>
      </c>
      <c r="C78" s="50" t="s">
        <v>257</v>
      </c>
      <c r="D78" s="50" t="s">
        <v>7</v>
      </c>
      <c r="E78" s="50" t="s">
        <v>258</v>
      </c>
      <c r="F78" s="50" t="s">
        <v>7</v>
      </c>
      <c r="G78" s="51" t="s">
        <v>172</v>
      </c>
      <c r="H78" s="61">
        <v>124.92</v>
      </c>
      <c r="I78" s="35">
        <f>ROUND(0,2)</f>
        <v>0</v>
      </c>
      <c r="J78" s="62">
        <f>ROUND(I78*H78,2)</f>
        <v>0</v>
      </c>
      <c r="K78" s="63">
        <v>0.20999999999999999</v>
      </c>
      <c r="L78" s="64">
        <f>IF(ISNUMBER(K78),ROUND(J78*(K78+1),2),0)</f>
        <v>0</v>
      </c>
      <c r="M78" s="12"/>
      <c r="N78" s="2"/>
      <c r="O78" s="2"/>
      <c r="P78" s="2"/>
      <c r="Q78" s="41">
        <f>IF(ISNUMBER(K78),IF(H78&gt;0,IF(I78&gt;0,J78,0),0),0)</f>
        <v>0</v>
      </c>
      <c r="R78" s="33">
        <f>IF(ISNUMBER(K78)=FALSE,J78,0)</f>
        <v>0</v>
      </c>
    </row>
    <row r="79">
      <c r="A79" s="9"/>
      <c r="B79" s="56" t="s">
        <v>130</v>
      </c>
      <c r="C79" s="1"/>
      <c r="D79" s="1"/>
      <c r="E79" s="57" t="s">
        <v>7</v>
      </c>
      <c r="F79" s="1"/>
      <c r="G79" s="1"/>
      <c r="H79" s="48"/>
      <c r="I79" s="1"/>
      <c r="J79" s="48"/>
      <c r="K79" s="1"/>
      <c r="L79" s="1"/>
      <c r="M79" s="12"/>
      <c r="N79" s="2"/>
      <c r="O79" s="2"/>
      <c r="P79" s="2"/>
      <c r="Q79" s="2"/>
    </row>
    <row r="80" thickBot="1">
      <c r="A80" s="9"/>
      <c r="B80" s="58" t="s">
        <v>132</v>
      </c>
      <c r="C80" s="29"/>
      <c r="D80" s="29"/>
      <c r="E80" s="59" t="s">
        <v>502</v>
      </c>
      <c r="F80" s="29"/>
      <c r="G80" s="29"/>
      <c r="H80" s="60"/>
      <c r="I80" s="29"/>
      <c r="J80" s="60"/>
      <c r="K80" s="29"/>
      <c r="L80" s="29"/>
      <c r="M80" s="12"/>
      <c r="N80" s="2"/>
      <c r="O80" s="2"/>
      <c r="P80" s="2"/>
      <c r="Q80" s="2"/>
    </row>
    <row r="81" thickTop="1">
      <c r="A81" s="9"/>
      <c r="B81" s="49">
        <v>17</v>
      </c>
      <c r="C81" s="50" t="s">
        <v>257</v>
      </c>
      <c r="D81" s="50" t="s">
        <v>175</v>
      </c>
      <c r="E81" s="50" t="s">
        <v>258</v>
      </c>
      <c r="F81" s="50" t="s">
        <v>7</v>
      </c>
      <c r="G81" s="51" t="s">
        <v>172</v>
      </c>
      <c r="H81" s="61">
        <v>225.59999999999999</v>
      </c>
      <c r="I81" s="35">
        <f>ROUND(0,2)</f>
        <v>0</v>
      </c>
      <c r="J81" s="62">
        <f>ROUND(I81*H81,2)</f>
        <v>0</v>
      </c>
      <c r="K81" s="63">
        <v>0.20999999999999999</v>
      </c>
      <c r="L81" s="64">
        <f>IF(ISNUMBER(K81),ROUND(J81*(K81+1),2),0)</f>
        <v>0</v>
      </c>
      <c r="M81" s="12"/>
      <c r="N81" s="2"/>
      <c r="O81" s="2"/>
      <c r="P81" s="2"/>
      <c r="Q81" s="41">
        <f>IF(ISNUMBER(K81),IF(H81&gt;0,IF(I81&gt;0,J81,0),0),0)</f>
        <v>0</v>
      </c>
      <c r="R81" s="33">
        <f>IF(ISNUMBER(K81)=FALSE,J81,0)</f>
        <v>0</v>
      </c>
    </row>
    <row r="82">
      <c r="A82" s="9"/>
      <c r="B82" s="56" t="s">
        <v>130</v>
      </c>
      <c r="C82" s="1"/>
      <c r="D82" s="1"/>
      <c r="E82" s="57" t="s">
        <v>176</v>
      </c>
      <c r="F82" s="1"/>
      <c r="G82" s="1"/>
      <c r="H82" s="48"/>
      <c r="I82" s="1"/>
      <c r="J82" s="48"/>
      <c r="K82" s="1"/>
      <c r="L82" s="1"/>
      <c r="M82" s="12"/>
      <c r="N82" s="2"/>
      <c r="O82" s="2"/>
      <c r="P82" s="2"/>
      <c r="Q82" s="2"/>
    </row>
    <row r="83" thickBot="1">
      <c r="A83" s="9"/>
      <c r="B83" s="58" t="s">
        <v>132</v>
      </c>
      <c r="C83" s="29"/>
      <c r="D83" s="29"/>
      <c r="E83" s="59" t="s">
        <v>503</v>
      </c>
      <c r="F83" s="29"/>
      <c r="G83" s="29"/>
      <c r="H83" s="60"/>
      <c r="I83" s="29"/>
      <c r="J83" s="60"/>
      <c r="K83" s="29"/>
      <c r="L83" s="29"/>
      <c r="M83" s="12"/>
      <c r="N83" s="2"/>
      <c r="O83" s="2"/>
      <c r="P83" s="2"/>
      <c r="Q83" s="2"/>
    </row>
    <row r="84" thickTop="1">
      <c r="A84" s="9"/>
      <c r="B84" s="49">
        <v>18</v>
      </c>
      <c r="C84" s="50" t="s">
        <v>452</v>
      </c>
      <c r="D84" s="50" t="s">
        <v>175</v>
      </c>
      <c r="E84" s="50" t="s">
        <v>453</v>
      </c>
      <c r="F84" s="50" t="s">
        <v>7</v>
      </c>
      <c r="G84" s="51" t="s">
        <v>172</v>
      </c>
      <c r="H84" s="61">
        <v>225.59999999999999</v>
      </c>
      <c r="I84" s="35">
        <f>ROUND(0,2)</f>
        <v>0</v>
      </c>
      <c r="J84" s="62">
        <f>ROUND(I84*H84,2)</f>
        <v>0</v>
      </c>
      <c r="K84" s="63">
        <v>0.20999999999999999</v>
      </c>
      <c r="L84" s="64">
        <f>IF(ISNUMBER(K84),ROUND(J84*(K84+1),2),0)</f>
        <v>0</v>
      </c>
      <c r="M84" s="12"/>
      <c r="N84" s="2"/>
      <c r="O84" s="2"/>
      <c r="P84" s="2"/>
      <c r="Q84" s="41">
        <f>IF(ISNUMBER(K84),IF(H84&gt;0,IF(I84&gt;0,J84,0),0),0)</f>
        <v>0</v>
      </c>
      <c r="R84" s="33">
        <f>IF(ISNUMBER(K84)=FALSE,J84,0)</f>
        <v>0</v>
      </c>
    </row>
    <row r="85">
      <c r="A85" s="9"/>
      <c r="B85" s="56" t="s">
        <v>130</v>
      </c>
      <c r="C85" s="1"/>
      <c r="D85" s="1"/>
      <c r="E85" s="57" t="s">
        <v>176</v>
      </c>
      <c r="F85" s="1"/>
      <c r="G85" s="1"/>
      <c r="H85" s="48"/>
      <c r="I85" s="1"/>
      <c r="J85" s="48"/>
      <c r="K85" s="1"/>
      <c r="L85" s="1"/>
      <c r="M85" s="12"/>
      <c r="N85" s="2"/>
      <c r="O85" s="2"/>
      <c r="P85" s="2"/>
      <c r="Q85" s="2"/>
    </row>
    <row r="86" thickBot="1">
      <c r="A86" s="9"/>
      <c r="B86" s="58" t="s">
        <v>132</v>
      </c>
      <c r="C86" s="29"/>
      <c r="D86" s="29"/>
      <c r="E86" s="59" t="s">
        <v>504</v>
      </c>
      <c r="F86" s="29"/>
      <c r="G86" s="29"/>
      <c r="H86" s="60"/>
      <c r="I86" s="29"/>
      <c r="J86" s="60"/>
      <c r="K86" s="29"/>
      <c r="L86" s="29"/>
      <c r="M86" s="12"/>
      <c r="N86" s="2"/>
      <c r="O86" s="2"/>
      <c r="P86" s="2"/>
      <c r="Q86" s="2"/>
    </row>
    <row r="87" thickTop="1">
      <c r="A87" s="9"/>
      <c r="B87" s="49">
        <v>19</v>
      </c>
      <c r="C87" s="50" t="s">
        <v>265</v>
      </c>
      <c r="D87" s="50" t="s">
        <v>7</v>
      </c>
      <c r="E87" s="50" t="s">
        <v>266</v>
      </c>
      <c r="F87" s="50" t="s">
        <v>7</v>
      </c>
      <c r="G87" s="51" t="s">
        <v>172</v>
      </c>
      <c r="H87" s="61">
        <v>15.300000000000001</v>
      </c>
      <c r="I87" s="35">
        <f>ROUND(0,2)</f>
        <v>0</v>
      </c>
      <c r="J87" s="62">
        <f>ROUND(I87*H87,2)</f>
        <v>0</v>
      </c>
      <c r="K87" s="63">
        <v>0.20999999999999999</v>
      </c>
      <c r="L87" s="64">
        <f>IF(ISNUMBER(K87),ROUND(J87*(K87+1),2),0)</f>
        <v>0</v>
      </c>
      <c r="M87" s="12"/>
      <c r="N87" s="2"/>
      <c r="O87" s="2"/>
      <c r="P87" s="2"/>
      <c r="Q87" s="41">
        <f>IF(ISNUMBER(K87),IF(H87&gt;0,IF(I87&gt;0,J87,0),0),0)</f>
        <v>0</v>
      </c>
      <c r="R87" s="33">
        <f>IF(ISNUMBER(K87)=FALSE,J87,0)</f>
        <v>0</v>
      </c>
    </row>
    <row r="88">
      <c r="A88" s="9"/>
      <c r="B88" s="56" t="s">
        <v>130</v>
      </c>
      <c r="C88" s="1"/>
      <c r="D88" s="1"/>
      <c r="E88" s="57" t="s">
        <v>7</v>
      </c>
      <c r="F88" s="1"/>
      <c r="G88" s="1"/>
      <c r="H88" s="48"/>
      <c r="I88" s="1"/>
      <c r="J88" s="48"/>
      <c r="K88" s="1"/>
      <c r="L88" s="1"/>
      <c r="M88" s="12"/>
      <c r="N88" s="2"/>
      <c r="O88" s="2"/>
      <c r="P88" s="2"/>
      <c r="Q88" s="2"/>
    </row>
    <row r="89" thickBot="1">
      <c r="A89" s="9"/>
      <c r="B89" s="58" t="s">
        <v>132</v>
      </c>
      <c r="C89" s="29"/>
      <c r="D89" s="29"/>
      <c r="E89" s="59" t="s">
        <v>505</v>
      </c>
      <c r="F89" s="29"/>
      <c r="G89" s="29"/>
      <c r="H89" s="60"/>
      <c r="I89" s="29"/>
      <c r="J89" s="60"/>
      <c r="K89" s="29"/>
      <c r="L89" s="29"/>
      <c r="M89" s="12"/>
      <c r="N89" s="2"/>
      <c r="O89" s="2"/>
      <c r="P89" s="2"/>
      <c r="Q89" s="2"/>
    </row>
    <row r="90" thickTop="1">
      <c r="A90" s="9"/>
      <c r="B90" s="49">
        <v>20</v>
      </c>
      <c r="C90" s="50" t="s">
        <v>268</v>
      </c>
      <c r="D90" s="50" t="s">
        <v>7</v>
      </c>
      <c r="E90" s="50" t="s">
        <v>269</v>
      </c>
      <c r="F90" s="50" t="s">
        <v>7</v>
      </c>
      <c r="G90" s="51" t="s">
        <v>200</v>
      </c>
      <c r="H90" s="61">
        <v>451.19999999999999</v>
      </c>
      <c r="I90" s="35">
        <f>ROUND(0,2)</f>
        <v>0</v>
      </c>
      <c r="J90" s="62">
        <f>ROUND(I90*H90,2)</f>
        <v>0</v>
      </c>
      <c r="K90" s="63">
        <v>0.20999999999999999</v>
      </c>
      <c r="L90" s="64">
        <f>IF(ISNUMBER(K90),ROUND(J90*(K90+1),2),0)</f>
        <v>0</v>
      </c>
      <c r="M90" s="12"/>
      <c r="N90" s="2"/>
      <c r="O90" s="2"/>
      <c r="P90" s="2"/>
      <c r="Q90" s="41">
        <f>IF(ISNUMBER(K90),IF(H90&gt;0,IF(I90&gt;0,J90,0),0),0)</f>
        <v>0</v>
      </c>
      <c r="R90" s="33">
        <f>IF(ISNUMBER(K90)=FALSE,J90,0)</f>
        <v>0</v>
      </c>
    </row>
    <row r="91">
      <c r="A91" s="9"/>
      <c r="B91" s="56" t="s">
        <v>130</v>
      </c>
      <c r="C91" s="1"/>
      <c r="D91" s="1"/>
      <c r="E91" s="57" t="s">
        <v>7</v>
      </c>
      <c r="F91" s="1"/>
      <c r="G91" s="1"/>
      <c r="H91" s="48"/>
      <c r="I91" s="1"/>
      <c r="J91" s="48"/>
      <c r="K91" s="1"/>
      <c r="L91" s="1"/>
      <c r="M91" s="12"/>
      <c r="N91" s="2"/>
      <c r="O91" s="2"/>
      <c r="P91" s="2"/>
      <c r="Q91" s="2"/>
    </row>
    <row r="92" thickBot="1">
      <c r="A92" s="9"/>
      <c r="B92" s="58" t="s">
        <v>132</v>
      </c>
      <c r="C92" s="29"/>
      <c r="D92" s="29"/>
      <c r="E92" s="59" t="s">
        <v>506</v>
      </c>
      <c r="F92" s="29"/>
      <c r="G92" s="29"/>
      <c r="H92" s="60"/>
      <c r="I92" s="29"/>
      <c r="J92" s="60"/>
      <c r="K92" s="29"/>
      <c r="L92" s="29"/>
      <c r="M92" s="12"/>
      <c r="N92" s="2"/>
      <c r="O92" s="2"/>
      <c r="P92" s="2"/>
      <c r="Q92" s="2"/>
    </row>
    <row r="93" thickTop="1">
      <c r="A93" s="9"/>
      <c r="B93" s="49">
        <v>21</v>
      </c>
      <c r="C93" s="50" t="s">
        <v>275</v>
      </c>
      <c r="D93" s="50" t="s">
        <v>7</v>
      </c>
      <c r="E93" s="50" t="s">
        <v>276</v>
      </c>
      <c r="F93" s="50" t="s">
        <v>7</v>
      </c>
      <c r="G93" s="51" t="s">
        <v>172</v>
      </c>
      <c r="H93" s="61">
        <v>25.199999999999999</v>
      </c>
      <c r="I93" s="35">
        <f>ROUND(0,2)</f>
        <v>0</v>
      </c>
      <c r="J93" s="62">
        <f>ROUND(I93*H93,2)</f>
        <v>0</v>
      </c>
      <c r="K93" s="63">
        <v>0.20999999999999999</v>
      </c>
      <c r="L93" s="64">
        <f>IF(ISNUMBER(K93),ROUND(J93*(K93+1),2),0)</f>
        <v>0</v>
      </c>
      <c r="M93" s="12"/>
      <c r="N93" s="2"/>
      <c r="O93" s="2"/>
      <c r="P93" s="2"/>
      <c r="Q93" s="41">
        <f>IF(ISNUMBER(K93),IF(H93&gt;0,IF(I93&gt;0,J93,0),0),0)</f>
        <v>0</v>
      </c>
      <c r="R93" s="33">
        <f>IF(ISNUMBER(K93)=FALSE,J93,0)</f>
        <v>0</v>
      </c>
    </row>
    <row r="94">
      <c r="A94" s="9"/>
      <c r="B94" s="56" t="s">
        <v>130</v>
      </c>
      <c r="C94" s="1"/>
      <c r="D94" s="1"/>
      <c r="E94" s="57" t="s">
        <v>273</v>
      </c>
      <c r="F94" s="1"/>
      <c r="G94" s="1"/>
      <c r="H94" s="48"/>
      <c r="I94" s="1"/>
      <c r="J94" s="48"/>
      <c r="K94" s="1"/>
      <c r="L94" s="1"/>
      <c r="M94" s="12"/>
      <c r="N94" s="2"/>
      <c r="O94" s="2"/>
      <c r="P94" s="2"/>
      <c r="Q94" s="2"/>
    </row>
    <row r="95" thickBot="1">
      <c r="A95" s="9"/>
      <c r="B95" s="58" t="s">
        <v>132</v>
      </c>
      <c r="C95" s="29"/>
      <c r="D95" s="29"/>
      <c r="E95" s="59" t="s">
        <v>507</v>
      </c>
      <c r="F95" s="29"/>
      <c r="G95" s="29"/>
      <c r="H95" s="60"/>
      <c r="I95" s="29"/>
      <c r="J95" s="60"/>
      <c r="K95" s="29"/>
      <c r="L95" s="29"/>
      <c r="M95" s="12"/>
      <c r="N95" s="2"/>
      <c r="O95" s="2"/>
      <c r="P95" s="2"/>
      <c r="Q95" s="2"/>
    </row>
    <row r="96" thickTop="1">
      <c r="A96" s="9"/>
      <c r="B96" s="49">
        <v>22</v>
      </c>
      <c r="C96" s="50" t="s">
        <v>278</v>
      </c>
      <c r="D96" s="50" t="s">
        <v>7</v>
      </c>
      <c r="E96" s="50" t="s">
        <v>279</v>
      </c>
      <c r="F96" s="50" t="s">
        <v>7</v>
      </c>
      <c r="G96" s="51" t="s">
        <v>200</v>
      </c>
      <c r="H96" s="61">
        <v>168</v>
      </c>
      <c r="I96" s="35">
        <f>ROUND(0,2)</f>
        <v>0</v>
      </c>
      <c r="J96" s="62">
        <f>ROUND(I96*H96,2)</f>
        <v>0</v>
      </c>
      <c r="K96" s="63">
        <v>0.20999999999999999</v>
      </c>
      <c r="L96" s="64">
        <f>IF(ISNUMBER(K96),ROUND(J96*(K96+1),2),0)</f>
        <v>0</v>
      </c>
      <c r="M96" s="12"/>
      <c r="N96" s="2"/>
      <c r="O96" s="2"/>
      <c r="P96" s="2"/>
      <c r="Q96" s="41">
        <f>IF(ISNUMBER(K96),IF(H96&gt;0,IF(I96&gt;0,J96,0),0),0)</f>
        <v>0</v>
      </c>
      <c r="R96" s="33">
        <f>IF(ISNUMBER(K96)=FALSE,J96,0)</f>
        <v>0</v>
      </c>
    </row>
    <row r="97">
      <c r="A97" s="9"/>
      <c r="B97" s="56" t="s">
        <v>130</v>
      </c>
      <c r="C97" s="1"/>
      <c r="D97" s="1"/>
      <c r="E97" s="57" t="s">
        <v>280</v>
      </c>
      <c r="F97" s="1"/>
      <c r="G97" s="1"/>
      <c r="H97" s="48"/>
      <c r="I97" s="1"/>
      <c r="J97" s="48"/>
      <c r="K97" s="1"/>
      <c r="L97" s="1"/>
      <c r="M97" s="12"/>
      <c r="N97" s="2"/>
      <c r="O97" s="2"/>
      <c r="P97" s="2"/>
      <c r="Q97" s="2"/>
    </row>
    <row r="98" thickBot="1">
      <c r="A98" s="9"/>
      <c r="B98" s="58" t="s">
        <v>132</v>
      </c>
      <c r="C98" s="29"/>
      <c r="D98" s="29"/>
      <c r="E98" s="59" t="s">
        <v>508</v>
      </c>
      <c r="F98" s="29"/>
      <c r="G98" s="29"/>
      <c r="H98" s="60"/>
      <c r="I98" s="29"/>
      <c r="J98" s="60"/>
      <c r="K98" s="29"/>
      <c r="L98" s="29"/>
      <c r="M98" s="12"/>
      <c r="N98" s="2"/>
      <c r="O98" s="2"/>
      <c r="P98" s="2"/>
      <c r="Q98" s="2"/>
    </row>
    <row r="99" thickTop="1" thickBot="1" ht="25" customHeight="1">
      <c r="A99" s="9"/>
      <c r="B99" s="1"/>
      <c r="C99" s="65">
        <v>1</v>
      </c>
      <c r="D99" s="1"/>
      <c r="E99" s="66" t="s">
        <v>165</v>
      </c>
      <c r="F99" s="1"/>
      <c r="G99" s="67" t="s">
        <v>152</v>
      </c>
      <c r="H99" s="68">
        <f>J51+J54+J57+J60+J63+J66+J69+J72+J75+J78+J81+J84+J87+J90+J93+J96</f>
        <v>0</v>
      </c>
      <c r="I99" s="67" t="s">
        <v>153</v>
      </c>
      <c r="J99" s="69">
        <f>(L99-H99)</f>
        <v>0</v>
      </c>
      <c r="K99" s="67" t="s">
        <v>154</v>
      </c>
      <c r="L99" s="70">
        <f>L51+L54+L57+L60+L63+L66+L69+L72+L75+L78+L81+L84+L87+L90+L93+L96</f>
        <v>0</v>
      </c>
      <c r="M99" s="12"/>
      <c r="N99" s="2"/>
      <c r="O99" s="2"/>
      <c r="P99" s="2"/>
      <c r="Q99" s="41">
        <f>0+Q51+Q54+Q57+Q60+Q63+Q66+Q69+Q72+Q75+Q78+Q81+Q84+Q87+Q90+Q93+Q96</f>
        <v>0</v>
      </c>
      <c r="R99" s="33">
        <f>0+R51+R54+R57+R60+R63+R66+R69+R72+R75+R78+R81+R84+R87+R90+R93+R96</f>
        <v>0</v>
      </c>
      <c r="S99" s="71">
        <f>Q99*(1+J99)+R99</f>
        <v>0</v>
      </c>
    </row>
    <row r="100" thickTop="1" thickBot="1" ht="25" customHeight="1">
      <c r="A100" s="9"/>
      <c r="B100" s="72"/>
      <c r="C100" s="72"/>
      <c r="D100" s="72"/>
      <c r="E100" s="73"/>
      <c r="F100" s="72"/>
      <c r="G100" s="74" t="s">
        <v>155</v>
      </c>
      <c r="H100" s="75">
        <f>J51+J54+J57+J60+J63+J66+J69+J72+J75+J78+J81+J84+J87+J90+J93+J96</f>
        <v>0</v>
      </c>
      <c r="I100" s="74" t="s">
        <v>156</v>
      </c>
      <c r="J100" s="76">
        <f>0+J99</f>
        <v>0</v>
      </c>
      <c r="K100" s="74" t="s">
        <v>157</v>
      </c>
      <c r="L100" s="77">
        <f>L51+L54+L57+L60+L63+L66+L69+L72+L75+L78+L81+L84+L87+L90+L93+L96</f>
        <v>0</v>
      </c>
      <c r="M100" s="12"/>
      <c r="N100" s="2"/>
      <c r="O100" s="2"/>
      <c r="P100" s="2"/>
      <c r="Q100" s="2"/>
    </row>
    <row r="101" ht="40" customHeight="1">
      <c r="A101" s="9"/>
      <c r="B101" s="82" t="s">
        <v>286</v>
      </c>
      <c r="C101" s="1"/>
      <c r="D101" s="1"/>
      <c r="E101" s="1"/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>
      <c r="A102" s="9"/>
      <c r="B102" s="49">
        <v>23</v>
      </c>
      <c r="C102" s="50" t="s">
        <v>294</v>
      </c>
      <c r="D102" s="50" t="s">
        <v>175</v>
      </c>
      <c r="E102" s="50" t="s">
        <v>295</v>
      </c>
      <c r="F102" s="50" t="s">
        <v>7</v>
      </c>
      <c r="G102" s="51" t="s">
        <v>200</v>
      </c>
      <c r="H102" s="52">
        <v>451.19999999999999</v>
      </c>
      <c r="I102" s="24">
        <f>ROUND(0,2)</f>
        <v>0</v>
      </c>
      <c r="J102" s="53">
        <f>ROUND(I102*H102,2)</f>
        <v>0</v>
      </c>
      <c r="K102" s="54">
        <v>0.20999999999999999</v>
      </c>
      <c r="L102" s="55">
        <f>IF(ISNUMBER(K102),ROUND(J102*(K102+1),2),0)</f>
        <v>0</v>
      </c>
      <c r="M102" s="12"/>
      <c r="N102" s="2"/>
      <c r="O102" s="2"/>
      <c r="P102" s="2"/>
      <c r="Q102" s="41">
        <f>IF(ISNUMBER(K102),IF(H102&gt;0,IF(I102&gt;0,J102,0),0),0)</f>
        <v>0</v>
      </c>
      <c r="R102" s="33">
        <f>IF(ISNUMBER(K102)=FALSE,J102,0)</f>
        <v>0</v>
      </c>
    </row>
    <row r="103">
      <c r="A103" s="9"/>
      <c r="B103" s="56" t="s">
        <v>130</v>
      </c>
      <c r="C103" s="1"/>
      <c r="D103" s="1"/>
      <c r="E103" s="57" t="s">
        <v>176</v>
      </c>
      <c r="F103" s="1"/>
      <c r="G103" s="1"/>
      <c r="H103" s="48"/>
      <c r="I103" s="1"/>
      <c r="J103" s="48"/>
      <c r="K103" s="1"/>
      <c r="L103" s="1"/>
      <c r="M103" s="12"/>
      <c r="N103" s="2"/>
      <c r="O103" s="2"/>
      <c r="P103" s="2"/>
      <c r="Q103" s="2"/>
    </row>
    <row r="104" thickBot="1">
      <c r="A104" s="9"/>
      <c r="B104" s="58" t="s">
        <v>132</v>
      </c>
      <c r="C104" s="29"/>
      <c r="D104" s="29"/>
      <c r="E104" s="59" t="s">
        <v>509</v>
      </c>
      <c r="F104" s="29"/>
      <c r="G104" s="29"/>
      <c r="H104" s="60"/>
      <c r="I104" s="29"/>
      <c r="J104" s="60"/>
      <c r="K104" s="29"/>
      <c r="L104" s="29"/>
      <c r="M104" s="12"/>
      <c r="N104" s="2"/>
      <c r="O104" s="2"/>
      <c r="P104" s="2"/>
      <c r="Q104" s="2"/>
    </row>
    <row r="105" thickTop="1" thickBot="1" ht="25" customHeight="1">
      <c r="A105" s="9"/>
      <c r="B105" s="1"/>
      <c r="C105" s="65">
        <v>2</v>
      </c>
      <c r="D105" s="1"/>
      <c r="E105" s="66" t="s">
        <v>166</v>
      </c>
      <c r="F105" s="1"/>
      <c r="G105" s="67" t="s">
        <v>152</v>
      </c>
      <c r="H105" s="68">
        <f>0+J102</f>
        <v>0</v>
      </c>
      <c r="I105" s="67" t="s">
        <v>153</v>
      </c>
      <c r="J105" s="69">
        <f>(L105-H105)</f>
        <v>0</v>
      </c>
      <c r="K105" s="67" t="s">
        <v>154</v>
      </c>
      <c r="L105" s="70">
        <f>0+L102</f>
        <v>0</v>
      </c>
      <c r="M105" s="12"/>
      <c r="N105" s="2"/>
      <c r="O105" s="2"/>
      <c r="P105" s="2"/>
      <c r="Q105" s="41">
        <f>0+Q102</f>
        <v>0</v>
      </c>
      <c r="R105" s="33">
        <f>0+R102</f>
        <v>0</v>
      </c>
      <c r="S105" s="71">
        <f>Q105*(1+J105)+R105</f>
        <v>0</v>
      </c>
    </row>
    <row r="106" thickTop="1" thickBot="1" ht="25" customHeight="1">
      <c r="A106" s="9"/>
      <c r="B106" s="72"/>
      <c r="C106" s="72"/>
      <c r="D106" s="72"/>
      <c r="E106" s="73"/>
      <c r="F106" s="72"/>
      <c r="G106" s="74" t="s">
        <v>155</v>
      </c>
      <c r="H106" s="75">
        <f>0+J102</f>
        <v>0</v>
      </c>
      <c r="I106" s="74" t="s">
        <v>156</v>
      </c>
      <c r="J106" s="76">
        <f>0+J105</f>
        <v>0</v>
      </c>
      <c r="K106" s="74" t="s">
        <v>157</v>
      </c>
      <c r="L106" s="77">
        <f>0+L102</f>
        <v>0</v>
      </c>
      <c r="M106" s="12"/>
      <c r="N106" s="2"/>
      <c r="O106" s="2"/>
      <c r="P106" s="2"/>
      <c r="Q106" s="2"/>
    </row>
    <row r="107" ht="40" customHeight="1">
      <c r="A107" s="9"/>
      <c r="B107" s="82" t="s">
        <v>297</v>
      </c>
      <c r="C107" s="1"/>
      <c r="D107" s="1"/>
      <c r="E107" s="1"/>
      <c r="F107" s="1"/>
      <c r="G107" s="1"/>
      <c r="H107" s="48"/>
      <c r="I107" s="1"/>
      <c r="J107" s="48"/>
      <c r="K107" s="1"/>
      <c r="L107" s="1"/>
      <c r="M107" s="12"/>
      <c r="N107" s="2"/>
      <c r="O107" s="2"/>
      <c r="P107" s="2"/>
      <c r="Q107" s="2"/>
    </row>
    <row r="108">
      <c r="A108" s="9"/>
      <c r="B108" s="49">
        <v>24</v>
      </c>
      <c r="C108" s="50" t="s">
        <v>298</v>
      </c>
      <c r="D108" s="50" t="s">
        <v>7</v>
      </c>
      <c r="E108" s="50" t="s">
        <v>299</v>
      </c>
      <c r="F108" s="50" t="s">
        <v>7</v>
      </c>
      <c r="G108" s="51" t="s">
        <v>172</v>
      </c>
      <c r="H108" s="52">
        <v>55.012</v>
      </c>
      <c r="I108" s="24">
        <f>ROUND(0,2)</f>
        <v>0</v>
      </c>
      <c r="J108" s="53">
        <f>ROUND(I108*H108,2)</f>
        <v>0</v>
      </c>
      <c r="K108" s="54">
        <v>0.20999999999999999</v>
      </c>
      <c r="L108" s="55">
        <f>IF(ISNUMBER(K108),ROUND(J108*(K108+1),2),0)</f>
        <v>0</v>
      </c>
      <c r="M108" s="12"/>
      <c r="N108" s="2"/>
      <c r="O108" s="2"/>
      <c r="P108" s="2"/>
      <c r="Q108" s="41">
        <f>IF(ISNUMBER(K108),IF(H108&gt;0,IF(I108&gt;0,J108,0),0),0)</f>
        <v>0</v>
      </c>
      <c r="R108" s="33">
        <f>IF(ISNUMBER(K108)=FALSE,J108,0)</f>
        <v>0</v>
      </c>
    </row>
    <row r="109">
      <c r="A109" s="9"/>
      <c r="B109" s="56" t="s">
        <v>130</v>
      </c>
      <c r="C109" s="1"/>
      <c r="D109" s="1"/>
      <c r="E109" s="57" t="s">
        <v>458</v>
      </c>
      <c r="F109" s="1"/>
      <c r="G109" s="1"/>
      <c r="H109" s="48"/>
      <c r="I109" s="1"/>
      <c r="J109" s="48"/>
      <c r="K109" s="1"/>
      <c r="L109" s="1"/>
      <c r="M109" s="12"/>
      <c r="N109" s="2"/>
      <c r="O109" s="2"/>
      <c r="P109" s="2"/>
      <c r="Q109" s="2"/>
    </row>
    <row r="110" thickBot="1">
      <c r="A110" s="9"/>
      <c r="B110" s="58" t="s">
        <v>132</v>
      </c>
      <c r="C110" s="29"/>
      <c r="D110" s="29"/>
      <c r="E110" s="59" t="s">
        <v>510</v>
      </c>
      <c r="F110" s="29"/>
      <c r="G110" s="29"/>
      <c r="H110" s="60"/>
      <c r="I110" s="29"/>
      <c r="J110" s="60"/>
      <c r="K110" s="29"/>
      <c r="L110" s="29"/>
      <c r="M110" s="12"/>
      <c r="N110" s="2"/>
      <c r="O110" s="2"/>
      <c r="P110" s="2"/>
      <c r="Q110" s="2"/>
    </row>
    <row r="111" thickTop="1">
      <c r="A111" s="9"/>
      <c r="B111" s="49">
        <v>25</v>
      </c>
      <c r="C111" s="50" t="s">
        <v>302</v>
      </c>
      <c r="D111" s="50" t="s">
        <v>7</v>
      </c>
      <c r="E111" s="50" t="s">
        <v>303</v>
      </c>
      <c r="F111" s="50" t="s">
        <v>7</v>
      </c>
      <c r="G111" s="51" t="s">
        <v>172</v>
      </c>
      <c r="H111" s="61">
        <v>92.328000000000003</v>
      </c>
      <c r="I111" s="35">
        <f>ROUND(0,2)</f>
        <v>0</v>
      </c>
      <c r="J111" s="62">
        <f>ROUND(I111*H111,2)</f>
        <v>0</v>
      </c>
      <c r="K111" s="63">
        <v>0.20999999999999999</v>
      </c>
      <c r="L111" s="64">
        <f>IF(ISNUMBER(K111),ROUND(J111*(K111+1),2),0)</f>
        <v>0</v>
      </c>
      <c r="M111" s="12"/>
      <c r="N111" s="2"/>
      <c r="O111" s="2"/>
      <c r="P111" s="2"/>
      <c r="Q111" s="41">
        <f>IF(ISNUMBER(K111),IF(H111&gt;0,IF(I111&gt;0,J111,0),0),0)</f>
        <v>0</v>
      </c>
      <c r="R111" s="33">
        <f>IF(ISNUMBER(K111)=FALSE,J111,0)</f>
        <v>0</v>
      </c>
    </row>
    <row r="112">
      <c r="A112" s="9"/>
      <c r="B112" s="56" t="s">
        <v>130</v>
      </c>
      <c r="C112" s="1"/>
      <c r="D112" s="1"/>
      <c r="E112" s="57" t="s">
        <v>511</v>
      </c>
      <c r="F112" s="1"/>
      <c r="G112" s="1"/>
      <c r="H112" s="48"/>
      <c r="I112" s="1"/>
      <c r="J112" s="48"/>
      <c r="K112" s="1"/>
      <c r="L112" s="1"/>
      <c r="M112" s="12"/>
      <c r="N112" s="2"/>
      <c r="O112" s="2"/>
      <c r="P112" s="2"/>
      <c r="Q112" s="2"/>
    </row>
    <row r="113" thickBot="1">
      <c r="A113" s="9"/>
      <c r="B113" s="58" t="s">
        <v>132</v>
      </c>
      <c r="C113" s="29"/>
      <c r="D113" s="29"/>
      <c r="E113" s="59" t="s">
        <v>512</v>
      </c>
      <c r="F113" s="29"/>
      <c r="G113" s="29"/>
      <c r="H113" s="60"/>
      <c r="I113" s="29"/>
      <c r="J113" s="60"/>
      <c r="K113" s="29"/>
      <c r="L113" s="29"/>
      <c r="M113" s="12"/>
      <c r="N113" s="2"/>
      <c r="O113" s="2"/>
      <c r="P113" s="2"/>
      <c r="Q113" s="2"/>
    </row>
    <row r="114" thickTop="1">
      <c r="A114" s="9"/>
      <c r="B114" s="49">
        <v>26</v>
      </c>
      <c r="C114" s="50" t="s">
        <v>310</v>
      </c>
      <c r="D114" s="50" t="s">
        <v>7</v>
      </c>
      <c r="E114" s="50" t="s">
        <v>311</v>
      </c>
      <c r="F114" s="50" t="s">
        <v>7</v>
      </c>
      <c r="G114" s="51" t="s">
        <v>200</v>
      </c>
      <c r="H114" s="61">
        <v>24.5</v>
      </c>
      <c r="I114" s="35">
        <f>ROUND(0,2)</f>
        <v>0</v>
      </c>
      <c r="J114" s="62">
        <f>ROUND(I114*H114,2)</f>
        <v>0</v>
      </c>
      <c r="K114" s="63">
        <v>0.20999999999999999</v>
      </c>
      <c r="L114" s="64">
        <f>IF(ISNUMBER(K114),ROUND(J114*(K114+1),2),0)</f>
        <v>0</v>
      </c>
      <c r="M114" s="12"/>
      <c r="N114" s="2"/>
      <c r="O114" s="2"/>
      <c r="P114" s="2"/>
      <c r="Q114" s="41">
        <f>IF(ISNUMBER(K114),IF(H114&gt;0,IF(I114&gt;0,J114,0),0),0)</f>
        <v>0</v>
      </c>
      <c r="R114" s="33">
        <f>IF(ISNUMBER(K114)=FALSE,J114,0)</f>
        <v>0</v>
      </c>
    </row>
    <row r="115">
      <c r="A115" s="9"/>
      <c r="B115" s="56" t="s">
        <v>130</v>
      </c>
      <c r="C115" s="1"/>
      <c r="D115" s="1"/>
      <c r="E115" s="57" t="s">
        <v>308</v>
      </c>
      <c r="F115" s="1"/>
      <c r="G115" s="1"/>
      <c r="H115" s="48"/>
      <c r="I115" s="1"/>
      <c r="J115" s="48"/>
      <c r="K115" s="1"/>
      <c r="L115" s="1"/>
      <c r="M115" s="12"/>
      <c r="N115" s="2"/>
      <c r="O115" s="2"/>
      <c r="P115" s="2"/>
      <c r="Q115" s="2"/>
    </row>
    <row r="116" thickBot="1">
      <c r="A116" s="9"/>
      <c r="B116" s="58" t="s">
        <v>132</v>
      </c>
      <c r="C116" s="29"/>
      <c r="D116" s="29"/>
      <c r="E116" s="59" t="s">
        <v>513</v>
      </c>
      <c r="F116" s="29"/>
      <c r="G116" s="29"/>
      <c r="H116" s="60"/>
      <c r="I116" s="29"/>
      <c r="J116" s="60"/>
      <c r="K116" s="29"/>
      <c r="L116" s="29"/>
      <c r="M116" s="12"/>
      <c r="N116" s="2"/>
      <c r="O116" s="2"/>
      <c r="P116" s="2"/>
      <c r="Q116" s="2"/>
    </row>
    <row r="117" thickTop="1">
      <c r="A117" s="9"/>
      <c r="B117" s="49">
        <v>27</v>
      </c>
      <c r="C117" s="50" t="s">
        <v>313</v>
      </c>
      <c r="D117" s="50" t="s">
        <v>7</v>
      </c>
      <c r="E117" s="50" t="s">
        <v>314</v>
      </c>
      <c r="F117" s="50" t="s">
        <v>7</v>
      </c>
      <c r="G117" s="51" t="s">
        <v>200</v>
      </c>
      <c r="H117" s="61">
        <v>384.69999999999999</v>
      </c>
      <c r="I117" s="35">
        <f>ROUND(0,2)</f>
        <v>0</v>
      </c>
      <c r="J117" s="62">
        <f>ROUND(I117*H117,2)</f>
        <v>0</v>
      </c>
      <c r="K117" s="63">
        <v>0.20999999999999999</v>
      </c>
      <c r="L117" s="64">
        <f>IF(ISNUMBER(K117),ROUND(J117*(K117+1),2),0)</f>
        <v>0</v>
      </c>
      <c r="M117" s="12"/>
      <c r="N117" s="2"/>
      <c r="O117" s="2"/>
      <c r="P117" s="2"/>
      <c r="Q117" s="41">
        <f>IF(ISNUMBER(K117),IF(H117&gt;0,IF(I117&gt;0,J117,0),0),0)</f>
        <v>0</v>
      </c>
      <c r="R117" s="33">
        <f>IF(ISNUMBER(K117)=FALSE,J117,0)</f>
        <v>0</v>
      </c>
    </row>
    <row r="118">
      <c r="A118" s="9"/>
      <c r="B118" s="56" t="s">
        <v>130</v>
      </c>
      <c r="C118" s="1"/>
      <c r="D118" s="1"/>
      <c r="E118" s="57" t="s">
        <v>514</v>
      </c>
      <c r="F118" s="1"/>
      <c r="G118" s="1"/>
      <c r="H118" s="48"/>
      <c r="I118" s="1"/>
      <c r="J118" s="48"/>
      <c r="K118" s="1"/>
      <c r="L118" s="1"/>
      <c r="M118" s="12"/>
      <c r="N118" s="2"/>
      <c r="O118" s="2"/>
      <c r="P118" s="2"/>
      <c r="Q118" s="2"/>
    </row>
    <row r="119" thickBot="1">
      <c r="A119" s="9"/>
      <c r="B119" s="58" t="s">
        <v>132</v>
      </c>
      <c r="C119" s="29"/>
      <c r="D119" s="29"/>
      <c r="E119" s="59" t="s">
        <v>515</v>
      </c>
      <c r="F119" s="29"/>
      <c r="G119" s="29"/>
      <c r="H119" s="60"/>
      <c r="I119" s="29"/>
      <c r="J119" s="60"/>
      <c r="K119" s="29"/>
      <c r="L119" s="29"/>
      <c r="M119" s="12"/>
      <c r="N119" s="2"/>
      <c r="O119" s="2"/>
      <c r="P119" s="2"/>
      <c r="Q119" s="2"/>
    </row>
    <row r="120" thickTop="1">
      <c r="A120" s="9"/>
      <c r="B120" s="49">
        <v>28</v>
      </c>
      <c r="C120" s="50" t="s">
        <v>317</v>
      </c>
      <c r="D120" s="50" t="s">
        <v>7</v>
      </c>
      <c r="E120" s="50" t="s">
        <v>318</v>
      </c>
      <c r="F120" s="50" t="s">
        <v>7</v>
      </c>
      <c r="G120" s="51" t="s">
        <v>200</v>
      </c>
      <c r="H120" s="61">
        <v>376</v>
      </c>
      <c r="I120" s="35">
        <f>ROUND(0,2)</f>
        <v>0</v>
      </c>
      <c r="J120" s="62">
        <f>ROUND(I120*H120,2)</f>
        <v>0</v>
      </c>
      <c r="K120" s="63">
        <v>0.20999999999999999</v>
      </c>
      <c r="L120" s="64">
        <f>IF(ISNUMBER(K120),ROUND(J120*(K120+1),2),0)</f>
        <v>0</v>
      </c>
      <c r="M120" s="12"/>
      <c r="N120" s="2"/>
      <c r="O120" s="2"/>
      <c r="P120" s="2"/>
      <c r="Q120" s="41">
        <f>IF(ISNUMBER(K120),IF(H120&gt;0,IF(I120&gt;0,J120,0),0),0)</f>
        <v>0</v>
      </c>
      <c r="R120" s="33">
        <f>IF(ISNUMBER(K120)=FALSE,J120,0)</f>
        <v>0</v>
      </c>
    </row>
    <row r="121">
      <c r="A121" s="9"/>
      <c r="B121" s="56" t="s">
        <v>130</v>
      </c>
      <c r="C121" s="1"/>
      <c r="D121" s="1"/>
      <c r="E121" s="57" t="s">
        <v>516</v>
      </c>
      <c r="F121" s="1"/>
      <c r="G121" s="1"/>
      <c r="H121" s="48"/>
      <c r="I121" s="1"/>
      <c r="J121" s="48"/>
      <c r="K121" s="1"/>
      <c r="L121" s="1"/>
      <c r="M121" s="12"/>
      <c r="N121" s="2"/>
      <c r="O121" s="2"/>
      <c r="P121" s="2"/>
      <c r="Q121" s="2"/>
    </row>
    <row r="122" thickBot="1">
      <c r="A122" s="9"/>
      <c r="B122" s="58" t="s">
        <v>132</v>
      </c>
      <c r="C122" s="29"/>
      <c r="D122" s="29"/>
      <c r="E122" s="59" t="s">
        <v>517</v>
      </c>
      <c r="F122" s="29"/>
      <c r="G122" s="29"/>
      <c r="H122" s="60"/>
      <c r="I122" s="29"/>
      <c r="J122" s="60"/>
      <c r="K122" s="29"/>
      <c r="L122" s="29"/>
      <c r="M122" s="12"/>
      <c r="N122" s="2"/>
      <c r="O122" s="2"/>
      <c r="P122" s="2"/>
      <c r="Q122" s="2"/>
    </row>
    <row r="123" thickTop="1">
      <c r="A123" s="9"/>
      <c r="B123" s="49">
        <v>29</v>
      </c>
      <c r="C123" s="50" t="s">
        <v>321</v>
      </c>
      <c r="D123" s="50" t="s">
        <v>7</v>
      </c>
      <c r="E123" s="50" t="s">
        <v>322</v>
      </c>
      <c r="F123" s="50" t="s">
        <v>7</v>
      </c>
      <c r="G123" s="51" t="s">
        <v>200</v>
      </c>
      <c r="H123" s="61">
        <v>376</v>
      </c>
      <c r="I123" s="35">
        <f>ROUND(0,2)</f>
        <v>0</v>
      </c>
      <c r="J123" s="62">
        <f>ROUND(I123*H123,2)</f>
        <v>0</v>
      </c>
      <c r="K123" s="63">
        <v>0.20999999999999999</v>
      </c>
      <c r="L123" s="64">
        <f>IF(ISNUMBER(K123),ROUND(J123*(K123+1),2),0)</f>
        <v>0</v>
      </c>
      <c r="M123" s="12"/>
      <c r="N123" s="2"/>
      <c r="O123" s="2"/>
      <c r="P123" s="2"/>
      <c r="Q123" s="41">
        <f>IF(ISNUMBER(K123),IF(H123&gt;0,IF(I123&gt;0,J123,0),0),0)</f>
        <v>0</v>
      </c>
      <c r="R123" s="33">
        <f>IF(ISNUMBER(K123)=FALSE,J123,0)</f>
        <v>0</v>
      </c>
    </row>
    <row r="124">
      <c r="A124" s="9"/>
      <c r="B124" s="56" t="s">
        <v>130</v>
      </c>
      <c r="C124" s="1"/>
      <c r="D124" s="1"/>
      <c r="E124" s="57" t="s">
        <v>323</v>
      </c>
      <c r="F124" s="1"/>
      <c r="G124" s="1"/>
      <c r="H124" s="48"/>
      <c r="I124" s="1"/>
      <c r="J124" s="48"/>
      <c r="K124" s="1"/>
      <c r="L124" s="1"/>
      <c r="M124" s="12"/>
      <c r="N124" s="2"/>
      <c r="O124" s="2"/>
      <c r="P124" s="2"/>
      <c r="Q124" s="2"/>
    </row>
    <row r="125" thickBot="1">
      <c r="A125" s="9"/>
      <c r="B125" s="58" t="s">
        <v>132</v>
      </c>
      <c r="C125" s="29"/>
      <c r="D125" s="29"/>
      <c r="E125" s="59" t="s">
        <v>518</v>
      </c>
      <c r="F125" s="29"/>
      <c r="G125" s="29"/>
      <c r="H125" s="60"/>
      <c r="I125" s="29"/>
      <c r="J125" s="60"/>
      <c r="K125" s="29"/>
      <c r="L125" s="29"/>
      <c r="M125" s="12"/>
      <c r="N125" s="2"/>
      <c r="O125" s="2"/>
      <c r="P125" s="2"/>
      <c r="Q125" s="2"/>
    </row>
    <row r="126" thickTop="1">
      <c r="A126" s="9"/>
      <c r="B126" s="49">
        <v>30</v>
      </c>
      <c r="C126" s="50" t="s">
        <v>325</v>
      </c>
      <c r="D126" s="50" t="s">
        <v>7</v>
      </c>
      <c r="E126" s="50" t="s">
        <v>326</v>
      </c>
      <c r="F126" s="50" t="s">
        <v>7</v>
      </c>
      <c r="G126" s="51" t="s">
        <v>200</v>
      </c>
      <c r="H126" s="61">
        <v>384.69999999999999</v>
      </c>
      <c r="I126" s="35">
        <f>ROUND(0,2)</f>
        <v>0</v>
      </c>
      <c r="J126" s="62">
        <f>ROUND(I126*H126,2)</f>
        <v>0</v>
      </c>
      <c r="K126" s="63">
        <v>0.20999999999999999</v>
      </c>
      <c r="L126" s="64">
        <f>IF(ISNUMBER(K126),ROUND(J126*(K126+1),2),0)</f>
        <v>0</v>
      </c>
      <c r="M126" s="12"/>
      <c r="N126" s="2"/>
      <c r="O126" s="2"/>
      <c r="P126" s="2"/>
      <c r="Q126" s="41">
        <f>IF(ISNUMBER(K126),IF(H126&gt;0,IF(I126&gt;0,J126,0),0),0)</f>
        <v>0</v>
      </c>
      <c r="R126" s="33">
        <f>IF(ISNUMBER(K126)=FALSE,J126,0)</f>
        <v>0</v>
      </c>
    </row>
    <row r="127">
      <c r="A127" s="9"/>
      <c r="B127" s="56" t="s">
        <v>130</v>
      </c>
      <c r="C127" s="1"/>
      <c r="D127" s="1"/>
      <c r="E127" s="57" t="s">
        <v>327</v>
      </c>
      <c r="F127" s="1"/>
      <c r="G127" s="1"/>
      <c r="H127" s="48"/>
      <c r="I127" s="1"/>
      <c r="J127" s="48"/>
      <c r="K127" s="1"/>
      <c r="L127" s="1"/>
      <c r="M127" s="12"/>
      <c r="N127" s="2"/>
      <c r="O127" s="2"/>
      <c r="P127" s="2"/>
      <c r="Q127" s="2"/>
    </row>
    <row r="128" thickBot="1">
      <c r="A128" s="9"/>
      <c r="B128" s="58" t="s">
        <v>132</v>
      </c>
      <c r="C128" s="29"/>
      <c r="D128" s="29"/>
      <c r="E128" s="59" t="s">
        <v>519</v>
      </c>
      <c r="F128" s="29"/>
      <c r="G128" s="29"/>
      <c r="H128" s="60"/>
      <c r="I128" s="29"/>
      <c r="J128" s="60"/>
      <c r="K128" s="29"/>
      <c r="L128" s="29"/>
      <c r="M128" s="12"/>
      <c r="N128" s="2"/>
      <c r="O128" s="2"/>
      <c r="P128" s="2"/>
      <c r="Q128" s="2"/>
    </row>
    <row r="129" thickTop="1">
      <c r="A129" s="9"/>
      <c r="B129" s="49">
        <v>31</v>
      </c>
      <c r="C129" s="50" t="s">
        <v>333</v>
      </c>
      <c r="D129" s="50" t="s">
        <v>7</v>
      </c>
      <c r="E129" s="50" t="s">
        <v>334</v>
      </c>
      <c r="F129" s="50" t="s">
        <v>7</v>
      </c>
      <c r="G129" s="51" t="s">
        <v>227</v>
      </c>
      <c r="H129" s="61">
        <v>14</v>
      </c>
      <c r="I129" s="35">
        <f>ROUND(0,2)</f>
        <v>0</v>
      </c>
      <c r="J129" s="62">
        <f>ROUND(I129*H129,2)</f>
        <v>0</v>
      </c>
      <c r="K129" s="63">
        <v>0.20999999999999999</v>
      </c>
      <c r="L129" s="64">
        <f>IF(ISNUMBER(K129),ROUND(J129*(K129+1),2),0)</f>
        <v>0</v>
      </c>
      <c r="M129" s="12"/>
      <c r="N129" s="2"/>
      <c r="O129" s="2"/>
      <c r="P129" s="2"/>
      <c r="Q129" s="41">
        <f>IF(ISNUMBER(K129),IF(H129&gt;0,IF(I129&gt;0,J129,0),0),0)</f>
        <v>0</v>
      </c>
      <c r="R129" s="33">
        <f>IF(ISNUMBER(K129)=FALSE,J129,0)</f>
        <v>0</v>
      </c>
    </row>
    <row r="130">
      <c r="A130" s="9"/>
      <c r="B130" s="56" t="s">
        <v>130</v>
      </c>
      <c r="C130" s="1"/>
      <c r="D130" s="1"/>
      <c r="E130" s="57" t="s">
        <v>7</v>
      </c>
      <c r="F130" s="1"/>
      <c r="G130" s="1"/>
      <c r="H130" s="48"/>
      <c r="I130" s="1"/>
      <c r="J130" s="48"/>
      <c r="K130" s="1"/>
      <c r="L130" s="1"/>
      <c r="M130" s="12"/>
      <c r="N130" s="2"/>
      <c r="O130" s="2"/>
      <c r="P130" s="2"/>
      <c r="Q130" s="2"/>
    </row>
    <row r="131" thickBot="1">
      <c r="A131" s="9"/>
      <c r="B131" s="58" t="s">
        <v>132</v>
      </c>
      <c r="C131" s="29"/>
      <c r="D131" s="29"/>
      <c r="E131" s="59" t="s">
        <v>520</v>
      </c>
      <c r="F131" s="29"/>
      <c r="G131" s="29"/>
      <c r="H131" s="60"/>
      <c r="I131" s="29"/>
      <c r="J131" s="60"/>
      <c r="K131" s="29"/>
      <c r="L131" s="29"/>
      <c r="M131" s="12"/>
      <c r="N131" s="2"/>
      <c r="O131" s="2"/>
      <c r="P131" s="2"/>
      <c r="Q131" s="2"/>
    </row>
    <row r="132" thickTop="1" thickBot="1" ht="25" customHeight="1">
      <c r="A132" s="9"/>
      <c r="B132" s="1"/>
      <c r="C132" s="65">
        <v>5</v>
      </c>
      <c r="D132" s="1"/>
      <c r="E132" s="66" t="s">
        <v>167</v>
      </c>
      <c r="F132" s="1"/>
      <c r="G132" s="67" t="s">
        <v>152</v>
      </c>
      <c r="H132" s="68">
        <f>J108+J111+J114+J117+J120+J123+J126+J129</f>
        <v>0</v>
      </c>
      <c r="I132" s="67" t="s">
        <v>153</v>
      </c>
      <c r="J132" s="69">
        <f>(L132-H132)</f>
        <v>0</v>
      </c>
      <c r="K132" s="67" t="s">
        <v>154</v>
      </c>
      <c r="L132" s="70">
        <f>L108+L111+L114+L117+L120+L123+L126+L129</f>
        <v>0</v>
      </c>
      <c r="M132" s="12"/>
      <c r="N132" s="2"/>
      <c r="O132" s="2"/>
      <c r="P132" s="2"/>
      <c r="Q132" s="41">
        <f>0+Q108+Q111+Q114+Q117+Q120+Q123+Q126+Q129</f>
        <v>0</v>
      </c>
      <c r="R132" s="33">
        <f>0+R108+R111+R114+R117+R120+R123+R126+R129</f>
        <v>0</v>
      </c>
      <c r="S132" s="71">
        <f>Q132*(1+J132)+R132</f>
        <v>0</v>
      </c>
    </row>
    <row r="133" thickTop="1" thickBot="1" ht="25" customHeight="1">
      <c r="A133" s="9"/>
      <c r="B133" s="72"/>
      <c r="C133" s="72"/>
      <c r="D133" s="72"/>
      <c r="E133" s="73"/>
      <c r="F133" s="72"/>
      <c r="G133" s="74" t="s">
        <v>155</v>
      </c>
      <c r="H133" s="75">
        <f>J108+J111+J114+J117+J120+J123+J126+J129</f>
        <v>0</v>
      </c>
      <c r="I133" s="74" t="s">
        <v>156</v>
      </c>
      <c r="J133" s="76">
        <f>0+J132</f>
        <v>0</v>
      </c>
      <c r="K133" s="74" t="s">
        <v>157</v>
      </c>
      <c r="L133" s="77">
        <f>L108+L111+L114+L117+L120+L123+L126+L129</f>
        <v>0</v>
      </c>
      <c r="M133" s="12"/>
      <c r="N133" s="2"/>
      <c r="O133" s="2"/>
      <c r="P133" s="2"/>
      <c r="Q133" s="2"/>
    </row>
    <row r="134" ht="40" customHeight="1">
      <c r="A134" s="9"/>
      <c r="B134" s="82" t="s">
        <v>346</v>
      </c>
      <c r="C134" s="1"/>
      <c r="D134" s="1"/>
      <c r="E134" s="1"/>
      <c r="F134" s="1"/>
      <c r="G134" s="1"/>
      <c r="H134" s="48"/>
      <c r="I134" s="1"/>
      <c r="J134" s="48"/>
      <c r="K134" s="1"/>
      <c r="L134" s="1"/>
      <c r="M134" s="12"/>
      <c r="N134" s="2"/>
      <c r="O134" s="2"/>
      <c r="P134" s="2"/>
      <c r="Q134" s="2"/>
    </row>
    <row r="135">
      <c r="A135" s="9"/>
      <c r="B135" s="49">
        <v>32</v>
      </c>
      <c r="C135" s="50" t="s">
        <v>354</v>
      </c>
      <c r="D135" s="50" t="s">
        <v>7</v>
      </c>
      <c r="E135" s="50" t="s">
        <v>355</v>
      </c>
      <c r="F135" s="50" t="s">
        <v>7</v>
      </c>
      <c r="G135" s="51" t="s">
        <v>227</v>
      </c>
      <c r="H135" s="52">
        <v>30</v>
      </c>
      <c r="I135" s="24">
        <f>ROUND(0,2)</f>
        <v>0</v>
      </c>
      <c r="J135" s="53">
        <f>ROUND(I135*H135,2)</f>
        <v>0</v>
      </c>
      <c r="K135" s="54">
        <v>0.20999999999999999</v>
      </c>
      <c r="L135" s="55">
        <f>IF(ISNUMBER(K135),ROUND(J135*(K135+1),2),0)</f>
        <v>0</v>
      </c>
      <c r="M135" s="12"/>
      <c r="N135" s="2"/>
      <c r="O135" s="2"/>
      <c r="P135" s="2"/>
      <c r="Q135" s="41">
        <f>IF(ISNUMBER(K135),IF(H135&gt;0,IF(I135&gt;0,J135,0),0),0)</f>
        <v>0</v>
      </c>
      <c r="R135" s="33">
        <f>IF(ISNUMBER(K135)=FALSE,J135,0)</f>
        <v>0</v>
      </c>
    </row>
    <row r="136">
      <c r="A136" s="9"/>
      <c r="B136" s="56" t="s">
        <v>130</v>
      </c>
      <c r="C136" s="1"/>
      <c r="D136" s="1"/>
      <c r="E136" s="57" t="s">
        <v>521</v>
      </c>
      <c r="F136" s="1"/>
      <c r="G136" s="1"/>
      <c r="H136" s="48"/>
      <c r="I136" s="1"/>
      <c r="J136" s="48"/>
      <c r="K136" s="1"/>
      <c r="L136" s="1"/>
      <c r="M136" s="12"/>
      <c r="N136" s="2"/>
      <c r="O136" s="2"/>
      <c r="P136" s="2"/>
      <c r="Q136" s="2"/>
    </row>
    <row r="137" thickBot="1">
      <c r="A137" s="9"/>
      <c r="B137" s="58" t="s">
        <v>132</v>
      </c>
      <c r="C137" s="29"/>
      <c r="D137" s="29"/>
      <c r="E137" s="59" t="s">
        <v>522</v>
      </c>
      <c r="F137" s="29"/>
      <c r="G137" s="29"/>
      <c r="H137" s="60"/>
      <c r="I137" s="29"/>
      <c r="J137" s="60"/>
      <c r="K137" s="29"/>
      <c r="L137" s="29"/>
      <c r="M137" s="12"/>
      <c r="N137" s="2"/>
      <c r="O137" s="2"/>
      <c r="P137" s="2"/>
      <c r="Q137" s="2"/>
    </row>
    <row r="138" thickTop="1">
      <c r="A138" s="9"/>
      <c r="B138" s="49">
        <v>33</v>
      </c>
      <c r="C138" s="50" t="s">
        <v>354</v>
      </c>
      <c r="D138" s="50" t="s">
        <v>179</v>
      </c>
      <c r="E138" s="50" t="s">
        <v>355</v>
      </c>
      <c r="F138" s="50" t="s">
        <v>7</v>
      </c>
      <c r="G138" s="51" t="s">
        <v>227</v>
      </c>
      <c r="H138" s="61">
        <v>5</v>
      </c>
      <c r="I138" s="35">
        <f>ROUND(0,2)</f>
        <v>0</v>
      </c>
      <c r="J138" s="62">
        <f>ROUND(I138*H138,2)</f>
        <v>0</v>
      </c>
      <c r="K138" s="63">
        <v>0.20999999999999999</v>
      </c>
      <c r="L138" s="64">
        <f>IF(ISNUMBER(K138),ROUND(J138*(K138+1),2),0)</f>
        <v>0</v>
      </c>
      <c r="M138" s="12"/>
      <c r="N138" s="2"/>
      <c r="O138" s="2"/>
      <c r="P138" s="2"/>
      <c r="Q138" s="41">
        <f>IF(ISNUMBER(K138),IF(H138&gt;0,IF(I138&gt;0,J138,0),0),0)</f>
        <v>0</v>
      </c>
      <c r="R138" s="33">
        <f>IF(ISNUMBER(K138)=FALSE,J138,0)</f>
        <v>0</v>
      </c>
    </row>
    <row r="139">
      <c r="A139" s="9"/>
      <c r="B139" s="56" t="s">
        <v>130</v>
      </c>
      <c r="C139" s="1"/>
      <c r="D139" s="1"/>
      <c r="E139" s="57" t="s">
        <v>358</v>
      </c>
      <c r="F139" s="1"/>
      <c r="G139" s="1"/>
      <c r="H139" s="48"/>
      <c r="I139" s="1"/>
      <c r="J139" s="48"/>
      <c r="K139" s="1"/>
      <c r="L139" s="1"/>
      <c r="M139" s="12"/>
      <c r="N139" s="2"/>
      <c r="O139" s="2"/>
      <c r="P139" s="2"/>
      <c r="Q139" s="2"/>
    </row>
    <row r="140" thickBot="1">
      <c r="A140" s="9"/>
      <c r="B140" s="58" t="s">
        <v>132</v>
      </c>
      <c r="C140" s="29"/>
      <c r="D140" s="29"/>
      <c r="E140" s="59" t="s">
        <v>523</v>
      </c>
      <c r="F140" s="29"/>
      <c r="G140" s="29"/>
      <c r="H140" s="60"/>
      <c r="I140" s="29"/>
      <c r="J140" s="60"/>
      <c r="K140" s="29"/>
      <c r="L140" s="29"/>
      <c r="M140" s="12"/>
      <c r="N140" s="2"/>
      <c r="O140" s="2"/>
      <c r="P140" s="2"/>
      <c r="Q140" s="2"/>
    </row>
    <row r="141" thickTop="1">
      <c r="A141" s="9"/>
      <c r="B141" s="49">
        <v>34</v>
      </c>
      <c r="C141" s="50" t="s">
        <v>360</v>
      </c>
      <c r="D141" s="50" t="s">
        <v>7</v>
      </c>
      <c r="E141" s="50" t="s">
        <v>361</v>
      </c>
      <c r="F141" s="50" t="s">
        <v>7</v>
      </c>
      <c r="G141" s="51" t="s">
        <v>227</v>
      </c>
      <c r="H141" s="61">
        <v>14</v>
      </c>
      <c r="I141" s="35">
        <f>ROUND(0,2)</f>
        <v>0</v>
      </c>
      <c r="J141" s="62">
        <f>ROUND(I141*H141,2)</f>
        <v>0</v>
      </c>
      <c r="K141" s="63">
        <v>0.20999999999999999</v>
      </c>
      <c r="L141" s="64">
        <f>IF(ISNUMBER(K141),ROUND(J141*(K141+1),2),0)</f>
        <v>0</v>
      </c>
      <c r="M141" s="12"/>
      <c r="N141" s="2"/>
      <c r="O141" s="2"/>
      <c r="P141" s="2"/>
      <c r="Q141" s="41">
        <f>IF(ISNUMBER(K141),IF(H141&gt;0,IF(I141&gt;0,J141,0),0),0)</f>
        <v>0</v>
      </c>
      <c r="R141" s="33">
        <f>IF(ISNUMBER(K141)=FALSE,J141,0)</f>
        <v>0</v>
      </c>
    </row>
    <row r="142">
      <c r="A142" s="9"/>
      <c r="B142" s="56" t="s">
        <v>130</v>
      </c>
      <c r="C142" s="1"/>
      <c r="D142" s="1"/>
      <c r="E142" s="57" t="s">
        <v>7</v>
      </c>
      <c r="F142" s="1"/>
      <c r="G142" s="1"/>
      <c r="H142" s="48"/>
      <c r="I142" s="1"/>
      <c r="J142" s="48"/>
      <c r="K142" s="1"/>
      <c r="L142" s="1"/>
      <c r="M142" s="12"/>
      <c r="N142" s="2"/>
      <c r="O142" s="2"/>
      <c r="P142" s="2"/>
      <c r="Q142" s="2"/>
    </row>
    <row r="143" thickBot="1">
      <c r="A143" s="9"/>
      <c r="B143" s="58" t="s">
        <v>132</v>
      </c>
      <c r="C143" s="29"/>
      <c r="D143" s="29"/>
      <c r="E143" s="59" t="s">
        <v>335</v>
      </c>
      <c r="F143" s="29"/>
      <c r="G143" s="29"/>
      <c r="H143" s="60"/>
      <c r="I143" s="29"/>
      <c r="J143" s="60"/>
      <c r="K143" s="29"/>
      <c r="L143" s="29"/>
      <c r="M143" s="12"/>
      <c r="N143" s="2"/>
      <c r="O143" s="2"/>
      <c r="P143" s="2"/>
      <c r="Q143" s="2"/>
    </row>
    <row r="144" thickTop="1">
      <c r="A144" s="9"/>
      <c r="B144" s="49">
        <v>35</v>
      </c>
      <c r="C144" s="50" t="s">
        <v>362</v>
      </c>
      <c r="D144" s="50" t="s">
        <v>7</v>
      </c>
      <c r="E144" s="50" t="s">
        <v>363</v>
      </c>
      <c r="F144" s="50" t="s">
        <v>7</v>
      </c>
      <c r="G144" s="51" t="s">
        <v>227</v>
      </c>
      <c r="H144" s="61">
        <v>35</v>
      </c>
      <c r="I144" s="35">
        <f>ROUND(0,2)</f>
        <v>0</v>
      </c>
      <c r="J144" s="62">
        <f>ROUND(I144*H144,2)</f>
        <v>0</v>
      </c>
      <c r="K144" s="63">
        <v>0.20999999999999999</v>
      </c>
      <c r="L144" s="64">
        <f>IF(ISNUMBER(K144),ROUND(J144*(K144+1),2),0)</f>
        <v>0</v>
      </c>
      <c r="M144" s="12"/>
      <c r="N144" s="2"/>
      <c r="O144" s="2"/>
      <c r="P144" s="2"/>
      <c r="Q144" s="41">
        <f>IF(ISNUMBER(K144),IF(H144&gt;0,IF(I144&gt;0,J144,0),0),0)</f>
        <v>0</v>
      </c>
      <c r="R144" s="33">
        <f>IF(ISNUMBER(K144)=FALSE,J144,0)</f>
        <v>0</v>
      </c>
    </row>
    <row r="145">
      <c r="A145" s="9"/>
      <c r="B145" s="56" t="s">
        <v>130</v>
      </c>
      <c r="C145" s="1"/>
      <c r="D145" s="1"/>
      <c r="E145" s="57" t="s">
        <v>7</v>
      </c>
      <c r="F145" s="1"/>
      <c r="G145" s="1"/>
      <c r="H145" s="48"/>
      <c r="I145" s="1"/>
      <c r="J145" s="48"/>
      <c r="K145" s="1"/>
      <c r="L145" s="1"/>
      <c r="M145" s="12"/>
      <c r="N145" s="2"/>
      <c r="O145" s="2"/>
      <c r="P145" s="2"/>
      <c r="Q145" s="2"/>
    </row>
    <row r="146" thickBot="1">
      <c r="A146" s="9"/>
      <c r="B146" s="58" t="s">
        <v>132</v>
      </c>
      <c r="C146" s="29"/>
      <c r="D146" s="29"/>
      <c r="E146" s="59" t="s">
        <v>495</v>
      </c>
      <c r="F146" s="29"/>
      <c r="G146" s="29"/>
      <c r="H146" s="60"/>
      <c r="I146" s="29"/>
      <c r="J146" s="60"/>
      <c r="K146" s="29"/>
      <c r="L146" s="29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5">
        <v>9</v>
      </c>
      <c r="D147" s="1"/>
      <c r="E147" s="66" t="s">
        <v>169</v>
      </c>
      <c r="F147" s="1"/>
      <c r="G147" s="67" t="s">
        <v>152</v>
      </c>
      <c r="H147" s="68">
        <f>J135+J138+J141+J144</f>
        <v>0</v>
      </c>
      <c r="I147" s="67" t="s">
        <v>153</v>
      </c>
      <c r="J147" s="69">
        <f>(L147-H147)</f>
        <v>0</v>
      </c>
      <c r="K147" s="67" t="s">
        <v>154</v>
      </c>
      <c r="L147" s="70">
        <f>L135+L138+L141+L144</f>
        <v>0</v>
      </c>
      <c r="M147" s="12"/>
      <c r="N147" s="2"/>
      <c r="O147" s="2"/>
      <c r="P147" s="2"/>
      <c r="Q147" s="41">
        <f>0+Q135+Q138+Q141+Q144</f>
        <v>0</v>
      </c>
      <c r="R147" s="33">
        <f>0+R135+R138+R141+R144</f>
        <v>0</v>
      </c>
      <c r="S147" s="71">
        <f>Q147*(1+J147)+R147</f>
        <v>0</v>
      </c>
    </row>
    <row r="148" thickTop="1" thickBot="1" ht="25" customHeight="1">
      <c r="A148" s="9"/>
      <c r="B148" s="72"/>
      <c r="C148" s="72"/>
      <c r="D148" s="72"/>
      <c r="E148" s="73"/>
      <c r="F148" s="72"/>
      <c r="G148" s="74" t="s">
        <v>155</v>
      </c>
      <c r="H148" s="75">
        <f>J135+J138+J141+J144</f>
        <v>0</v>
      </c>
      <c r="I148" s="74" t="s">
        <v>156</v>
      </c>
      <c r="J148" s="76">
        <f>0+J147</f>
        <v>0</v>
      </c>
      <c r="K148" s="74" t="s">
        <v>157</v>
      </c>
      <c r="L148" s="77">
        <f>L135+L138+L141+L144</f>
        <v>0</v>
      </c>
      <c r="M148" s="12"/>
      <c r="N148" s="2"/>
      <c r="O148" s="2"/>
      <c r="P148" s="2"/>
      <c r="Q148" s="2"/>
    </row>
    <row r="149">
      <c r="A149" s="13"/>
      <c r="B149" s="4"/>
      <c r="C149" s="4"/>
      <c r="D149" s="4"/>
      <c r="E149" s="4"/>
      <c r="F149" s="4"/>
      <c r="G149" s="4"/>
      <c r="H149" s="78"/>
      <c r="I149" s="4"/>
      <c r="J149" s="78"/>
      <c r="K149" s="4"/>
      <c r="L149" s="4"/>
      <c r="M149" s="14"/>
      <c r="N149" s="2"/>
      <c r="O149" s="2"/>
      <c r="P149" s="2"/>
      <c r="Q149" s="2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2"/>
      <c r="O150" s="2"/>
      <c r="P150" s="2"/>
      <c r="Q150" s="2"/>
    </row>
  </sheetData>
  <mergeCells count="93">
    <mergeCell ref="B40:D40"/>
    <mergeCell ref="B41:D41"/>
    <mergeCell ref="B43:D43"/>
    <mergeCell ref="B44:D44"/>
    <mergeCell ref="B46:D46"/>
    <mergeCell ref="B47:D47"/>
    <mergeCell ref="B50:L50"/>
    <mergeCell ref="B52:D52"/>
    <mergeCell ref="B53:D53"/>
    <mergeCell ref="B55:D55"/>
    <mergeCell ref="B56:D56"/>
    <mergeCell ref="B58:D58"/>
    <mergeCell ref="B59:D59"/>
    <mergeCell ref="B61:D61"/>
    <mergeCell ref="B62:D62"/>
    <mergeCell ref="B64:D64"/>
    <mergeCell ref="B65:D65"/>
    <mergeCell ref="B67:D67"/>
    <mergeCell ref="B68:D68"/>
    <mergeCell ref="B70:D70"/>
    <mergeCell ref="B71:D71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4:D34"/>
    <mergeCell ref="B35:D35"/>
    <mergeCell ref="B37:D37"/>
    <mergeCell ref="B38:D38"/>
    <mergeCell ref="B21:D21"/>
    <mergeCell ref="B22:D22"/>
    <mergeCell ref="B23:D23"/>
    <mergeCell ref="B24:D24"/>
    <mergeCell ref="B73:D73"/>
    <mergeCell ref="B74:D74"/>
    <mergeCell ref="B76:D76"/>
    <mergeCell ref="B77:D77"/>
    <mergeCell ref="B79:D79"/>
    <mergeCell ref="B80:D80"/>
    <mergeCell ref="B82:D82"/>
    <mergeCell ref="B83:D83"/>
    <mergeCell ref="B85:D85"/>
    <mergeCell ref="B86:D86"/>
    <mergeCell ref="B88:D88"/>
    <mergeCell ref="B89:D89"/>
    <mergeCell ref="B91:D91"/>
    <mergeCell ref="B92:D92"/>
    <mergeCell ref="B94:D94"/>
    <mergeCell ref="B95:D95"/>
    <mergeCell ref="B97:D97"/>
    <mergeCell ref="B98:D98"/>
    <mergeCell ref="B101:L101"/>
    <mergeCell ref="B103:D103"/>
    <mergeCell ref="B104:D104"/>
    <mergeCell ref="B109:D109"/>
    <mergeCell ref="B110:D110"/>
    <mergeCell ref="B112:D112"/>
    <mergeCell ref="B113:D113"/>
    <mergeCell ref="B115:D115"/>
    <mergeCell ref="B116:D116"/>
    <mergeCell ref="B118:D118"/>
    <mergeCell ref="B119:D119"/>
    <mergeCell ref="B121:D121"/>
    <mergeCell ref="B122:D122"/>
    <mergeCell ref="B124:D124"/>
    <mergeCell ref="B125:D125"/>
    <mergeCell ref="B127:D127"/>
    <mergeCell ref="B128:D128"/>
    <mergeCell ref="B130:D130"/>
    <mergeCell ref="B131:D131"/>
    <mergeCell ref="B107:L107"/>
    <mergeCell ref="B136:D136"/>
    <mergeCell ref="B137:D137"/>
    <mergeCell ref="B139:D139"/>
    <mergeCell ref="B140:D140"/>
    <mergeCell ref="B142:D142"/>
    <mergeCell ref="B143:D143"/>
    <mergeCell ref="B145:D145"/>
    <mergeCell ref="B146:D146"/>
    <mergeCell ref="B134:L134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__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109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6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7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8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110</v>
      </c>
      <c r="B10" s="1"/>
      <c r="C10" s="16"/>
      <c r="D10" s="1"/>
      <c r="E10" s="1"/>
      <c r="F10" s="1"/>
      <c r="G10" s="17"/>
      <c r="H10" s="1"/>
      <c r="I10" s="39" t="s">
        <v>111</v>
      </c>
      <c r="J10" s="40">
        <f>H53+H107+H113+H137+H143+H158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524</v>
      </c>
      <c r="B11" s="1"/>
      <c r="C11" s="1"/>
      <c r="D11" s="1"/>
      <c r="E11" s="1"/>
      <c r="F11" s="1"/>
      <c r="G11" s="39"/>
      <c r="H11" s="1"/>
      <c r="I11" s="39" t="s">
        <v>113</v>
      </c>
      <c r="J11" s="40">
        <f>L53+L107+L113+L137+L143+L158</f>
        <v>0</v>
      </c>
      <c r="K11" s="1"/>
      <c r="L11" s="1"/>
      <c r="M11" s="12"/>
      <c r="N11" s="2"/>
      <c r="O11" s="2"/>
      <c r="P11" s="2"/>
      <c r="Q11" s="41">
        <f>IF(SUM(K20:K25)&gt;0,ROUND(SUM(S20:S25)/SUM(K20:K25)-1,8),0)</f>
        <v>0</v>
      </c>
      <c r="R11" s="33">
        <f>AVERAGE(J52,J106,J112,J136,J142,J157)</f>
        <v>0</v>
      </c>
      <c r="S11" s="33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9"/>
      <c r="H13" s="1"/>
      <c r="I13" s="39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9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6" t="s">
        <v>114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2" t="s">
        <v>115</v>
      </c>
      <c r="C19" s="42"/>
      <c r="D19" s="42"/>
      <c r="E19" s="42" t="s">
        <v>116</v>
      </c>
      <c r="F19" s="42"/>
      <c r="G19" s="43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44">
        <v>0</v>
      </c>
      <c r="C20" s="1"/>
      <c r="D20" s="1"/>
      <c r="E20" s="45" t="s">
        <v>117</v>
      </c>
      <c r="F20" s="1"/>
      <c r="G20" s="1"/>
      <c r="H20" s="1"/>
      <c r="I20" s="1"/>
      <c r="J20" s="1"/>
      <c r="K20" s="46">
        <f>H53</f>
        <v>0</v>
      </c>
      <c r="L20" s="46">
        <f>L53</f>
        <v>0</v>
      </c>
      <c r="M20" s="12"/>
      <c r="N20" s="2"/>
      <c r="O20" s="2"/>
      <c r="P20" s="2"/>
      <c r="Q20" s="2"/>
      <c r="S20" s="33">
        <f>S52</f>
        <v>0</v>
      </c>
    </row>
    <row r="21">
      <c r="A21" s="9"/>
      <c r="B21" s="44">
        <v>1</v>
      </c>
      <c r="C21" s="1"/>
      <c r="D21" s="1"/>
      <c r="E21" s="45" t="s">
        <v>165</v>
      </c>
      <c r="F21" s="1"/>
      <c r="G21" s="1"/>
      <c r="H21" s="1"/>
      <c r="I21" s="1"/>
      <c r="J21" s="1"/>
      <c r="K21" s="46">
        <f>H107</f>
        <v>0</v>
      </c>
      <c r="L21" s="46">
        <f>L107</f>
        <v>0</v>
      </c>
      <c r="M21" s="12"/>
      <c r="N21" s="2"/>
      <c r="O21" s="2"/>
      <c r="P21" s="2"/>
      <c r="Q21" s="2"/>
      <c r="S21" s="33">
        <f>S106</f>
        <v>0</v>
      </c>
    </row>
    <row r="22">
      <c r="A22" s="9"/>
      <c r="B22" s="44">
        <v>2</v>
      </c>
      <c r="C22" s="1"/>
      <c r="D22" s="1"/>
      <c r="E22" s="45" t="s">
        <v>166</v>
      </c>
      <c r="F22" s="1"/>
      <c r="G22" s="1"/>
      <c r="H22" s="1"/>
      <c r="I22" s="1"/>
      <c r="J22" s="1"/>
      <c r="K22" s="46">
        <f>H113</f>
        <v>0</v>
      </c>
      <c r="L22" s="46">
        <f>L113</f>
        <v>0</v>
      </c>
      <c r="M22" s="12"/>
      <c r="N22" s="2"/>
      <c r="O22" s="2"/>
      <c r="P22" s="2"/>
      <c r="Q22" s="2"/>
      <c r="S22" s="33">
        <f>S112</f>
        <v>0</v>
      </c>
    </row>
    <row r="23">
      <c r="A23" s="9"/>
      <c r="B23" s="44">
        <v>5</v>
      </c>
      <c r="C23" s="1"/>
      <c r="D23" s="1"/>
      <c r="E23" s="45" t="s">
        <v>167</v>
      </c>
      <c r="F23" s="1"/>
      <c r="G23" s="1"/>
      <c r="H23" s="1"/>
      <c r="I23" s="1"/>
      <c r="J23" s="1"/>
      <c r="K23" s="46">
        <f>H137</f>
        <v>0</v>
      </c>
      <c r="L23" s="46">
        <f>L137</f>
        <v>0</v>
      </c>
      <c r="M23" s="12"/>
      <c r="N23" s="2"/>
      <c r="O23" s="2"/>
      <c r="P23" s="2"/>
      <c r="Q23" s="2"/>
      <c r="S23" s="33">
        <f>S136</f>
        <v>0</v>
      </c>
    </row>
    <row r="24">
      <c r="A24" s="9"/>
      <c r="B24" s="44">
        <v>8</v>
      </c>
      <c r="C24" s="1"/>
      <c r="D24" s="1"/>
      <c r="E24" s="45" t="s">
        <v>168</v>
      </c>
      <c r="F24" s="1"/>
      <c r="G24" s="1"/>
      <c r="H24" s="1"/>
      <c r="I24" s="1"/>
      <c r="J24" s="1"/>
      <c r="K24" s="46">
        <f>H143</f>
        <v>0</v>
      </c>
      <c r="L24" s="46">
        <f>L143</f>
        <v>0</v>
      </c>
      <c r="M24" s="12"/>
      <c r="N24" s="2"/>
      <c r="O24" s="2"/>
      <c r="P24" s="2"/>
      <c r="Q24" s="2"/>
      <c r="S24" s="33">
        <f>S142</f>
        <v>0</v>
      </c>
    </row>
    <row r="25">
      <c r="A25" s="9"/>
      <c r="B25" s="44">
        <v>9</v>
      </c>
      <c r="C25" s="1"/>
      <c r="D25" s="1"/>
      <c r="E25" s="45" t="s">
        <v>169</v>
      </c>
      <c r="F25" s="1"/>
      <c r="G25" s="1"/>
      <c r="H25" s="1"/>
      <c r="I25" s="1"/>
      <c r="J25" s="1"/>
      <c r="K25" s="46">
        <f>H158</f>
        <v>0</v>
      </c>
      <c r="L25" s="46">
        <f>L158</f>
        <v>0</v>
      </c>
      <c r="M25" s="79"/>
      <c r="N25" s="2"/>
      <c r="O25" s="2"/>
      <c r="P25" s="2"/>
      <c r="Q25" s="2"/>
      <c r="S25" s="33">
        <f>S157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0"/>
      <c r="N26" s="2"/>
      <c r="O26" s="2"/>
      <c r="P26" s="2"/>
      <c r="Q26" s="2"/>
    </row>
    <row r="27" ht="14" customHeight="1">
      <c r="A27" s="4"/>
      <c r="B27" s="36" t="s">
        <v>118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81"/>
      <c r="N28" s="2"/>
      <c r="O28" s="2"/>
      <c r="P28" s="2"/>
      <c r="Q28" s="2"/>
    </row>
    <row r="29" ht="18" customHeight="1">
      <c r="A29" s="9"/>
      <c r="B29" s="42" t="s">
        <v>119</v>
      </c>
      <c r="C29" s="42" t="s">
        <v>115</v>
      </c>
      <c r="D29" s="42" t="s">
        <v>120</v>
      </c>
      <c r="E29" s="42" t="s">
        <v>116</v>
      </c>
      <c r="F29" s="42" t="s">
        <v>121</v>
      </c>
      <c r="G29" s="43" t="s">
        <v>122</v>
      </c>
      <c r="H29" s="22" t="s">
        <v>123</v>
      </c>
      <c r="I29" s="22" t="s">
        <v>124</v>
      </c>
      <c r="J29" s="22" t="s">
        <v>17</v>
      </c>
      <c r="K29" s="43" t="s">
        <v>125</v>
      </c>
      <c r="L29" s="22" t="s">
        <v>18</v>
      </c>
      <c r="M29" s="79"/>
      <c r="N29" s="2"/>
      <c r="O29" s="2"/>
      <c r="P29" s="2"/>
      <c r="Q29" s="2"/>
    </row>
    <row r="30" ht="40" customHeight="1">
      <c r="A30" s="9"/>
      <c r="B30" s="47" t="s">
        <v>126</v>
      </c>
      <c r="C30" s="1"/>
      <c r="D30" s="1"/>
      <c r="E30" s="1"/>
      <c r="F30" s="1"/>
      <c r="G30" s="1"/>
      <c r="H30" s="48"/>
      <c r="I30" s="1"/>
      <c r="J30" s="48"/>
      <c r="K30" s="1"/>
      <c r="L30" s="1"/>
      <c r="M30" s="12"/>
      <c r="N30" s="2"/>
      <c r="O30" s="2"/>
      <c r="P30" s="2"/>
      <c r="Q30" s="2"/>
    </row>
    <row r="31">
      <c r="A31" s="9"/>
      <c r="B31" s="49">
        <v>1</v>
      </c>
      <c r="C31" s="50" t="s">
        <v>170</v>
      </c>
      <c r="D31" s="50" t="s">
        <v>7</v>
      </c>
      <c r="E31" s="50" t="s">
        <v>171</v>
      </c>
      <c r="F31" s="50" t="s">
        <v>7</v>
      </c>
      <c r="G31" s="51" t="s">
        <v>172</v>
      </c>
      <c r="H31" s="52">
        <v>73.799999999999997</v>
      </c>
      <c r="I31" s="24">
        <f>ROUND(0,2)</f>
        <v>0</v>
      </c>
      <c r="J31" s="53">
        <f>ROUND(I31*H31,2)</f>
        <v>0</v>
      </c>
      <c r="K31" s="54">
        <v>0.20999999999999999</v>
      </c>
      <c r="L31" s="55">
        <f>IF(ISNUMBER(K31),ROUND(J31*(K31+1),2),0)</f>
        <v>0</v>
      </c>
      <c r="M31" s="12"/>
      <c r="N31" s="2"/>
      <c r="O31" s="2"/>
      <c r="P31" s="2"/>
      <c r="Q31" s="41">
        <f>IF(ISNUMBER(K31),IF(H31&gt;0,IF(I31&gt;0,J31,0),0),0)</f>
        <v>0</v>
      </c>
      <c r="R31" s="33">
        <f>IF(ISNUMBER(K31)=FALSE,J31,0)</f>
        <v>0</v>
      </c>
    </row>
    <row r="32">
      <c r="A32" s="9"/>
      <c r="B32" s="56" t="s">
        <v>130</v>
      </c>
      <c r="C32" s="1"/>
      <c r="D32" s="1"/>
      <c r="E32" s="57" t="s">
        <v>173</v>
      </c>
      <c r="F32" s="1"/>
      <c r="G32" s="1"/>
      <c r="H32" s="48"/>
      <c r="I32" s="1"/>
      <c r="J32" s="48"/>
      <c r="K32" s="1"/>
      <c r="L32" s="1"/>
      <c r="M32" s="12"/>
      <c r="N32" s="2"/>
      <c r="O32" s="2"/>
      <c r="P32" s="2"/>
      <c r="Q32" s="2"/>
    </row>
    <row r="33" thickBot="1">
      <c r="A33" s="9"/>
      <c r="B33" s="58" t="s">
        <v>132</v>
      </c>
      <c r="C33" s="29"/>
      <c r="D33" s="29"/>
      <c r="E33" s="59" t="s">
        <v>525</v>
      </c>
      <c r="F33" s="29"/>
      <c r="G33" s="29"/>
      <c r="H33" s="60"/>
      <c r="I33" s="29"/>
      <c r="J33" s="60"/>
      <c r="K33" s="29"/>
      <c r="L33" s="29"/>
      <c r="M33" s="12"/>
      <c r="N33" s="2"/>
      <c r="O33" s="2"/>
      <c r="P33" s="2"/>
      <c r="Q33" s="2"/>
    </row>
    <row r="34" thickTop="1">
      <c r="A34" s="9"/>
      <c r="B34" s="49">
        <v>2</v>
      </c>
      <c r="C34" s="50" t="s">
        <v>170</v>
      </c>
      <c r="D34" s="50" t="s">
        <v>175</v>
      </c>
      <c r="E34" s="50" t="s">
        <v>171</v>
      </c>
      <c r="F34" s="50" t="s">
        <v>7</v>
      </c>
      <c r="G34" s="51" t="s">
        <v>172</v>
      </c>
      <c r="H34" s="61">
        <v>140.40000000000001</v>
      </c>
      <c r="I34" s="35">
        <f>ROUND(0,2)</f>
        <v>0</v>
      </c>
      <c r="J34" s="62">
        <f>ROUND(I34*H34,2)</f>
        <v>0</v>
      </c>
      <c r="K34" s="63">
        <v>0.20999999999999999</v>
      </c>
      <c r="L34" s="64">
        <f>IF(ISNUMBER(K34),ROUND(J34*(K34+1),2),0)</f>
        <v>0</v>
      </c>
      <c r="M34" s="12"/>
      <c r="N34" s="2"/>
      <c r="O34" s="2"/>
      <c r="P34" s="2"/>
      <c r="Q34" s="41">
        <f>IF(ISNUMBER(K34),IF(H34&gt;0,IF(I34&gt;0,J34,0),0),0)</f>
        <v>0</v>
      </c>
      <c r="R34" s="33">
        <f>IF(ISNUMBER(K34)=FALSE,J34,0)</f>
        <v>0</v>
      </c>
    </row>
    <row r="35">
      <c r="A35" s="9"/>
      <c r="B35" s="56" t="s">
        <v>130</v>
      </c>
      <c r="C35" s="1"/>
      <c r="D35" s="1"/>
      <c r="E35" s="57" t="s">
        <v>176</v>
      </c>
      <c r="F35" s="1"/>
      <c r="G35" s="1"/>
      <c r="H35" s="48"/>
      <c r="I35" s="1"/>
      <c r="J35" s="48"/>
      <c r="K35" s="1"/>
      <c r="L35" s="1"/>
      <c r="M35" s="12"/>
      <c r="N35" s="2"/>
      <c r="O35" s="2"/>
      <c r="P35" s="2"/>
      <c r="Q35" s="2"/>
    </row>
    <row r="36" thickBot="1">
      <c r="A36" s="9"/>
      <c r="B36" s="58" t="s">
        <v>132</v>
      </c>
      <c r="C36" s="29"/>
      <c r="D36" s="29"/>
      <c r="E36" s="59" t="s">
        <v>526</v>
      </c>
      <c r="F36" s="29"/>
      <c r="G36" s="29"/>
      <c r="H36" s="60"/>
      <c r="I36" s="29"/>
      <c r="J36" s="60"/>
      <c r="K36" s="29"/>
      <c r="L36" s="29"/>
      <c r="M36" s="12"/>
      <c r="N36" s="2"/>
      <c r="O36" s="2"/>
      <c r="P36" s="2"/>
      <c r="Q36" s="2"/>
    </row>
    <row r="37" thickTop="1">
      <c r="A37" s="9"/>
      <c r="B37" s="49">
        <v>3</v>
      </c>
      <c r="C37" s="50" t="s">
        <v>178</v>
      </c>
      <c r="D37" s="50" t="s">
        <v>179</v>
      </c>
      <c r="E37" s="50" t="s">
        <v>171</v>
      </c>
      <c r="F37" s="50" t="s">
        <v>7</v>
      </c>
      <c r="G37" s="51" t="s">
        <v>180</v>
      </c>
      <c r="H37" s="61">
        <v>144.78</v>
      </c>
      <c r="I37" s="35">
        <f>ROUND(0,2)</f>
        <v>0</v>
      </c>
      <c r="J37" s="62">
        <f>ROUND(I37*H37,2)</f>
        <v>0</v>
      </c>
      <c r="K37" s="63">
        <v>0.20999999999999999</v>
      </c>
      <c r="L37" s="64">
        <f>IF(ISNUMBER(K37),ROUND(J37*(K37+1),2),0)</f>
        <v>0</v>
      </c>
      <c r="M37" s="12"/>
      <c r="N37" s="2"/>
      <c r="O37" s="2"/>
      <c r="P37" s="2"/>
      <c r="Q37" s="41">
        <f>IF(ISNUMBER(K37),IF(H37&gt;0,IF(I37&gt;0,J37,0),0),0)</f>
        <v>0</v>
      </c>
      <c r="R37" s="33">
        <f>IF(ISNUMBER(K37)=FALSE,J37,0)</f>
        <v>0</v>
      </c>
    </row>
    <row r="38">
      <c r="A38" s="9"/>
      <c r="B38" s="56" t="s">
        <v>130</v>
      </c>
      <c r="C38" s="1"/>
      <c r="D38" s="1"/>
      <c r="E38" s="57" t="s">
        <v>181</v>
      </c>
      <c r="F38" s="1"/>
      <c r="G38" s="1"/>
      <c r="H38" s="48"/>
      <c r="I38" s="1"/>
      <c r="J38" s="48"/>
      <c r="K38" s="1"/>
      <c r="L38" s="1"/>
      <c r="M38" s="12"/>
      <c r="N38" s="2"/>
      <c r="O38" s="2"/>
      <c r="P38" s="2"/>
      <c r="Q38" s="2"/>
    </row>
    <row r="39" thickBot="1">
      <c r="A39" s="9"/>
      <c r="B39" s="58" t="s">
        <v>132</v>
      </c>
      <c r="C39" s="29"/>
      <c r="D39" s="29"/>
      <c r="E39" s="59" t="s">
        <v>527</v>
      </c>
      <c r="F39" s="29"/>
      <c r="G39" s="29"/>
      <c r="H39" s="60"/>
      <c r="I39" s="29"/>
      <c r="J39" s="60"/>
      <c r="K39" s="29"/>
      <c r="L39" s="29"/>
      <c r="M39" s="12"/>
      <c r="N39" s="2"/>
      <c r="O39" s="2"/>
      <c r="P39" s="2"/>
      <c r="Q39" s="2"/>
    </row>
    <row r="40" thickTop="1">
      <c r="A40" s="9"/>
      <c r="B40" s="49">
        <v>4</v>
      </c>
      <c r="C40" s="50" t="s">
        <v>178</v>
      </c>
      <c r="D40" s="50" t="s">
        <v>183</v>
      </c>
      <c r="E40" s="50" t="s">
        <v>171</v>
      </c>
      <c r="F40" s="50" t="s">
        <v>7</v>
      </c>
      <c r="G40" s="51" t="s">
        <v>180</v>
      </c>
      <c r="H40" s="61">
        <v>3</v>
      </c>
      <c r="I40" s="35">
        <f>ROUND(0,2)</f>
        <v>0</v>
      </c>
      <c r="J40" s="62">
        <f>ROUND(I40*H40,2)</f>
        <v>0</v>
      </c>
      <c r="K40" s="63">
        <v>0.20999999999999999</v>
      </c>
      <c r="L40" s="64">
        <f>IF(ISNUMBER(K40),ROUND(J40*(K40+1),2),0)</f>
        <v>0</v>
      </c>
      <c r="M40" s="12"/>
      <c r="N40" s="2"/>
      <c r="O40" s="2"/>
      <c r="P40" s="2"/>
      <c r="Q40" s="41">
        <f>IF(ISNUMBER(K40),IF(H40&gt;0,IF(I40&gt;0,J40,0),0),0)</f>
        <v>0</v>
      </c>
      <c r="R40" s="33">
        <f>IF(ISNUMBER(K40)=FALSE,J40,0)</f>
        <v>0</v>
      </c>
    </row>
    <row r="41">
      <c r="A41" s="9"/>
      <c r="B41" s="56" t="s">
        <v>130</v>
      </c>
      <c r="C41" s="1"/>
      <c r="D41" s="1"/>
      <c r="E41" s="57" t="s">
        <v>184</v>
      </c>
      <c r="F41" s="1"/>
      <c r="G41" s="1"/>
      <c r="H41" s="48"/>
      <c r="I41" s="1"/>
      <c r="J41" s="48"/>
      <c r="K41" s="1"/>
      <c r="L41" s="1"/>
      <c r="M41" s="12"/>
      <c r="N41" s="2"/>
      <c r="O41" s="2"/>
      <c r="P41" s="2"/>
      <c r="Q41" s="2"/>
    </row>
    <row r="42" thickBot="1">
      <c r="A42" s="9"/>
      <c r="B42" s="58" t="s">
        <v>132</v>
      </c>
      <c r="C42" s="29"/>
      <c r="D42" s="29"/>
      <c r="E42" s="59" t="s">
        <v>528</v>
      </c>
      <c r="F42" s="29"/>
      <c r="G42" s="29"/>
      <c r="H42" s="60"/>
      <c r="I42" s="29"/>
      <c r="J42" s="60"/>
      <c r="K42" s="29"/>
      <c r="L42" s="29"/>
      <c r="M42" s="12"/>
      <c r="N42" s="2"/>
      <c r="O42" s="2"/>
      <c r="P42" s="2"/>
      <c r="Q42" s="2"/>
    </row>
    <row r="43" thickTop="1">
      <c r="A43" s="9"/>
      <c r="B43" s="49">
        <v>5</v>
      </c>
      <c r="C43" s="50" t="s">
        <v>186</v>
      </c>
      <c r="D43" s="50" t="s">
        <v>7</v>
      </c>
      <c r="E43" s="50" t="s">
        <v>187</v>
      </c>
      <c r="F43" s="50" t="s">
        <v>7</v>
      </c>
      <c r="G43" s="51" t="s">
        <v>172</v>
      </c>
      <c r="H43" s="61">
        <v>13.5</v>
      </c>
      <c r="I43" s="35">
        <f>ROUND(0,2)</f>
        <v>0</v>
      </c>
      <c r="J43" s="62">
        <f>ROUND(I43*H43,2)</f>
        <v>0</v>
      </c>
      <c r="K43" s="63">
        <v>0.20999999999999999</v>
      </c>
      <c r="L43" s="64">
        <f>IF(ISNUMBER(K43),ROUND(J43*(K43+1),2),0)</f>
        <v>0</v>
      </c>
      <c r="M43" s="12"/>
      <c r="N43" s="2"/>
      <c r="O43" s="2"/>
      <c r="P43" s="2"/>
      <c r="Q43" s="41">
        <f>IF(ISNUMBER(K43),IF(H43&gt;0,IF(I43&gt;0,J43,0),0),0)</f>
        <v>0</v>
      </c>
      <c r="R43" s="33">
        <f>IF(ISNUMBER(K43)=FALSE,J43,0)</f>
        <v>0</v>
      </c>
    </row>
    <row r="44">
      <c r="A44" s="9"/>
      <c r="B44" s="56" t="s">
        <v>130</v>
      </c>
      <c r="C44" s="1"/>
      <c r="D44" s="1"/>
      <c r="E44" s="57" t="s">
        <v>7</v>
      </c>
      <c r="F44" s="1"/>
      <c r="G44" s="1"/>
      <c r="H44" s="48"/>
      <c r="I44" s="1"/>
      <c r="J44" s="48"/>
      <c r="K44" s="1"/>
      <c r="L44" s="1"/>
      <c r="M44" s="12"/>
      <c r="N44" s="2"/>
      <c r="O44" s="2"/>
      <c r="P44" s="2"/>
      <c r="Q44" s="2"/>
    </row>
    <row r="45" thickBot="1">
      <c r="A45" s="9"/>
      <c r="B45" s="58" t="s">
        <v>132</v>
      </c>
      <c r="C45" s="29"/>
      <c r="D45" s="29"/>
      <c r="E45" s="59" t="s">
        <v>529</v>
      </c>
      <c r="F45" s="29"/>
      <c r="G45" s="29"/>
      <c r="H45" s="60"/>
      <c r="I45" s="29"/>
      <c r="J45" s="60"/>
      <c r="K45" s="29"/>
      <c r="L45" s="29"/>
      <c r="M45" s="12"/>
      <c r="N45" s="2"/>
      <c r="O45" s="2"/>
      <c r="P45" s="2"/>
      <c r="Q45" s="2"/>
    </row>
    <row r="46" thickTop="1">
      <c r="A46" s="9"/>
      <c r="B46" s="49">
        <v>6</v>
      </c>
      <c r="C46" s="50" t="s">
        <v>186</v>
      </c>
      <c r="D46" s="50" t="s">
        <v>175</v>
      </c>
      <c r="E46" s="50" t="s">
        <v>187</v>
      </c>
      <c r="F46" s="50" t="s">
        <v>7</v>
      </c>
      <c r="G46" s="51" t="s">
        <v>172</v>
      </c>
      <c r="H46" s="61">
        <v>140.40000000000001</v>
      </c>
      <c r="I46" s="35">
        <f>ROUND(0,2)</f>
        <v>0</v>
      </c>
      <c r="J46" s="62">
        <f>ROUND(I46*H46,2)</f>
        <v>0</v>
      </c>
      <c r="K46" s="63">
        <v>0.20999999999999999</v>
      </c>
      <c r="L46" s="64">
        <f>IF(ISNUMBER(K46),ROUND(J46*(K46+1),2),0)</f>
        <v>0</v>
      </c>
      <c r="M46" s="12"/>
      <c r="N46" s="2"/>
      <c r="O46" s="2"/>
      <c r="P46" s="2"/>
      <c r="Q46" s="41">
        <f>IF(ISNUMBER(K46),IF(H46&gt;0,IF(I46&gt;0,J46,0),0),0)</f>
        <v>0</v>
      </c>
      <c r="R46" s="33">
        <f>IF(ISNUMBER(K46)=FALSE,J46,0)</f>
        <v>0</v>
      </c>
    </row>
    <row r="47">
      <c r="A47" s="9"/>
      <c r="B47" s="56" t="s">
        <v>130</v>
      </c>
      <c r="C47" s="1"/>
      <c r="D47" s="1"/>
      <c r="E47" s="57" t="s">
        <v>176</v>
      </c>
      <c r="F47" s="1"/>
      <c r="G47" s="1"/>
      <c r="H47" s="48"/>
      <c r="I47" s="1"/>
      <c r="J47" s="48"/>
      <c r="K47" s="1"/>
      <c r="L47" s="1"/>
      <c r="M47" s="12"/>
      <c r="N47" s="2"/>
      <c r="O47" s="2"/>
      <c r="P47" s="2"/>
      <c r="Q47" s="2"/>
    </row>
    <row r="48" thickBot="1">
      <c r="A48" s="9"/>
      <c r="B48" s="58" t="s">
        <v>132</v>
      </c>
      <c r="C48" s="29"/>
      <c r="D48" s="29"/>
      <c r="E48" s="59" t="s">
        <v>530</v>
      </c>
      <c r="F48" s="29"/>
      <c r="G48" s="29"/>
      <c r="H48" s="60"/>
      <c r="I48" s="29"/>
      <c r="J48" s="60"/>
      <c r="K48" s="29"/>
      <c r="L48" s="29"/>
      <c r="M48" s="12"/>
      <c r="N48" s="2"/>
      <c r="O48" s="2"/>
      <c r="P48" s="2"/>
      <c r="Q48" s="2"/>
    </row>
    <row r="49" thickTop="1">
      <c r="A49" s="9"/>
      <c r="B49" s="49">
        <v>7</v>
      </c>
      <c r="C49" s="50" t="s">
        <v>190</v>
      </c>
      <c r="D49" s="50" t="s">
        <v>7</v>
      </c>
      <c r="E49" s="50" t="s">
        <v>191</v>
      </c>
      <c r="F49" s="50" t="s">
        <v>7</v>
      </c>
      <c r="G49" s="51" t="s">
        <v>172</v>
      </c>
      <c r="H49" s="61">
        <v>7.6500000000000004</v>
      </c>
      <c r="I49" s="35">
        <f>ROUND(0,2)</f>
        <v>0</v>
      </c>
      <c r="J49" s="62">
        <f>ROUND(I49*H49,2)</f>
        <v>0</v>
      </c>
      <c r="K49" s="63">
        <v>0.20999999999999999</v>
      </c>
      <c r="L49" s="64">
        <f>IF(ISNUMBER(K49),ROUND(J49*(K49+1),2),0)</f>
        <v>0</v>
      </c>
      <c r="M49" s="12"/>
      <c r="N49" s="2"/>
      <c r="O49" s="2"/>
      <c r="P49" s="2"/>
      <c r="Q49" s="41">
        <f>IF(ISNUMBER(K49),IF(H49&gt;0,IF(I49&gt;0,J49,0),0),0)</f>
        <v>0</v>
      </c>
      <c r="R49" s="33">
        <f>IF(ISNUMBER(K49)=FALSE,J49,0)</f>
        <v>0</v>
      </c>
    </row>
    <row r="50">
      <c r="A50" s="9"/>
      <c r="B50" s="56" t="s">
        <v>130</v>
      </c>
      <c r="C50" s="1"/>
      <c r="D50" s="1"/>
      <c r="E50" s="57" t="s">
        <v>7</v>
      </c>
      <c r="F50" s="1"/>
      <c r="G50" s="1"/>
      <c r="H50" s="48"/>
      <c r="I50" s="1"/>
      <c r="J50" s="48"/>
      <c r="K50" s="1"/>
      <c r="L50" s="1"/>
      <c r="M50" s="12"/>
      <c r="N50" s="2"/>
      <c r="O50" s="2"/>
      <c r="P50" s="2"/>
      <c r="Q50" s="2"/>
    </row>
    <row r="51" thickBot="1">
      <c r="A51" s="9"/>
      <c r="B51" s="58" t="s">
        <v>132</v>
      </c>
      <c r="C51" s="29"/>
      <c r="D51" s="29"/>
      <c r="E51" s="59" t="s">
        <v>531</v>
      </c>
      <c r="F51" s="29"/>
      <c r="G51" s="29"/>
      <c r="H51" s="60"/>
      <c r="I51" s="29"/>
      <c r="J51" s="60"/>
      <c r="K51" s="29"/>
      <c r="L51" s="29"/>
      <c r="M51" s="12"/>
      <c r="N51" s="2"/>
      <c r="O51" s="2"/>
      <c r="P51" s="2"/>
      <c r="Q51" s="2"/>
    </row>
    <row r="52" thickTop="1" thickBot="1" ht="25" customHeight="1">
      <c r="A52" s="9"/>
      <c r="B52" s="1"/>
      <c r="C52" s="65">
        <v>0</v>
      </c>
      <c r="D52" s="1"/>
      <c r="E52" s="66" t="s">
        <v>117</v>
      </c>
      <c r="F52" s="1"/>
      <c r="G52" s="67" t="s">
        <v>152</v>
      </c>
      <c r="H52" s="68">
        <f>J31+J34+J37+J40+J43+J46+J49</f>
        <v>0</v>
      </c>
      <c r="I52" s="67" t="s">
        <v>153</v>
      </c>
      <c r="J52" s="69">
        <f>(L52-H52)</f>
        <v>0</v>
      </c>
      <c r="K52" s="67" t="s">
        <v>154</v>
      </c>
      <c r="L52" s="70">
        <f>L31+L34+L37+L40+L43+L46+L49</f>
        <v>0</v>
      </c>
      <c r="M52" s="12"/>
      <c r="N52" s="2"/>
      <c r="O52" s="2"/>
      <c r="P52" s="2"/>
      <c r="Q52" s="41">
        <f>0+Q31+Q34+Q37+Q40+Q43+Q46+Q49</f>
        <v>0</v>
      </c>
      <c r="R52" s="33">
        <f>0+R31+R34+R37+R40+R43+R46+R49</f>
        <v>0</v>
      </c>
      <c r="S52" s="71">
        <f>Q52*(1+J52)+R52</f>
        <v>0</v>
      </c>
    </row>
    <row r="53" thickTop="1" thickBot="1" ht="25" customHeight="1">
      <c r="A53" s="9"/>
      <c r="B53" s="72"/>
      <c r="C53" s="72"/>
      <c r="D53" s="72"/>
      <c r="E53" s="73"/>
      <c r="F53" s="72"/>
      <c r="G53" s="74" t="s">
        <v>155</v>
      </c>
      <c r="H53" s="75">
        <f>J31+J34+J37+J40+J43+J46+J49</f>
        <v>0</v>
      </c>
      <c r="I53" s="74" t="s">
        <v>156</v>
      </c>
      <c r="J53" s="76">
        <f>0+J52</f>
        <v>0</v>
      </c>
      <c r="K53" s="74" t="s">
        <v>157</v>
      </c>
      <c r="L53" s="77">
        <f>L31+L34+L37+L40+L43+L46+L49</f>
        <v>0</v>
      </c>
      <c r="M53" s="12"/>
      <c r="N53" s="2"/>
      <c r="O53" s="2"/>
      <c r="P53" s="2"/>
      <c r="Q53" s="2"/>
    </row>
    <row r="54" ht="40" customHeight="1">
      <c r="A54" s="9"/>
      <c r="B54" s="82" t="s">
        <v>197</v>
      </c>
      <c r="C54" s="1"/>
      <c r="D54" s="1"/>
      <c r="E54" s="1"/>
      <c r="F54" s="1"/>
      <c r="G54" s="1"/>
      <c r="H54" s="48"/>
      <c r="I54" s="1"/>
      <c r="J54" s="48"/>
      <c r="K54" s="1"/>
      <c r="L54" s="1"/>
      <c r="M54" s="12"/>
      <c r="N54" s="2"/>
      <c r="O54" s="2"/>
      <c r="P54" s="2"/>
      <c r="Q54" s="2"/>
    </row>
    <row r="55">
      <c r="A55" s="9"/>
      <c r="B55" s="49">
        <v>8</v>
      </c>
      <c r="C55" s="50" t="s">
        <v>203</v>
      </c>
      <c r="D55" s="50" t="s">
        <v>7</v>
      </c>
      <c r="E55" s="50" t="s">
        <v>204</v>
      </c>
      <c r="F55" s="50" t="s">
        <v>7</v>
      </c>
      <c r="G55" s="51" t="s">
        <v>200</v>
      </c>
      <c r="H55" s="52">
        <v>36</v>
      </c>
      <c r="I55" s="24">
        <f>ROUND(0,2)</f>
        <v>0</v>
      </c>
      <c r="J55" s="53">
        <f>ROUND(I55*H55,2)</f>
        <v>0</v>
      </c>
      <c r="K55" s="54">
        <v>0.20999999999999999</v>
      </c>
      <c r="L55" s="55">
        <f>IF(ISNUMBER(K55),ROUND(J55*(K55+1),2),0)</f>
        <v>0</v>
      </c>
      <c r="M55" s="12"/>
      <c r="N55" s="2"/>
      <c r="O55" s="2"/>
      <c r="P55" s="2"/>
      <c r="Q55" s="41">
        <f>IF(ISNUMBER(K55),IF(H55&gt;0,IF(I55&gt;0,J55,0),0),0)</f>
        <v>0</v>
      </c>
      <c r="R55" s="33">
        <f>IF(ISNUMBER(K55)=FALSE,J55,0)</f>
        <v>0</v>
      </c>
    </row>
    <row r="56">
      <c r="A56" s="9"/>
      <c r="B56" s="56" t="s">
        <v>130</v>
      </c>
      <c r="C56" s="1"/>
      <c r="D56" s="1"/>
      <c r="E56" s="57" t="s">
        <v>205</v>
      </c>
      <c r="F56" s="1"/>
      <c r="G56" s="1"/>
      <c r="H56" s="48"/>
      <c r="I56" s="1"/>
      <c r="J56" s="48"/>
      <c r="K56" s="1"/>
      <c r="L56" s="1"/>
      <c r="M56" s="12"/>
      <c r="N56" s="2"/>
      <c r="O56" s="2"/>
      <c r="P56" s="2"/>
      <c r="Q56" s="2"/>
    </row>
    <row r="57" thickBot="1">
      <c r="A57" s="9"/>
      <c r="B57" s="58" t="s">
        <v>132</v>
      </c>
      <c r="C57" s="29"/>
      <c r="D57" s="29"/>
      <c r="E57" s="59" t="s">
        <v>532</v>
      </c>
      <c r="F57" s="29"/>
      <c r="G57" s="29"/>
      <c r="H57" s="60"/>
      <c r="I57" s="29"/>
      <c r="J57" s="60"/>
      <c r="K57" s="29"/>
      <c r="L57" s="29"/>
      <c r="M57" s="12"/>
      <c r="N57" s="2"/>
      <c r="O57" s="2"/>
      <c r="P57" s="2"/>
      <c r="Q57" s="2"/>
    </row>
    <row r="58" thickTop="1">
      <c r="A58" s="9"/>
      <c r="B58" s="49">
        <v>9</v>
      </c>
      <c r="C58" s="50" t="s">
        <v>217</v>
      </c>
      <c r="D58" s="50" t="s">
        <v>7</v>
      </c>
      <c r="E58" s="50" t="s">
        <v>218</v>
      </c>
      <c r="F58" s="50" t="s">
        <v>7</v>
      </c>
      <c r="G58" s="51" t="s">
        <v>172</v>
      </c>
      <c r="H58" s="61">
        <v>76.200000000000003</v>
      </c>
      <c r="I58" s="35">
        <f>ROUND(0,2)</f>
        <v>0</v>
      </c>
      <c r="J58" s="62">
        <f>ROUND(I58*H58,2)</f>
        <v>0</v>
      </c>
      <c r="K58" s="63">
        <v>0.20999999999999999</v>
      </c>
      <c r="L58" s="64">
        <f>IF(ISNUMBER(K58),ROUND(J58*(K58+1),2),0)</f>
        <v>0</v>
      </c>
      <c r="M58" s="12"/>
      <c r="N58" s="2"/>
      <c r="O58" s="2"/>
      <c r="P58" s="2"/>
      <c r="Q58" s="41">
        <f>IF(ISNUMBER(K58),IF(H58&gt;0,IF(I58&gt;0,J58,0),0),0)</f>
        <v>0</v>
      </c>
      <c r="R58" s="33">
        <f>IF(ISNUMBER(K58)=FALSE,J58,0)</f>
        <v>0</v>
      </c>
    </row>
    <row r="59">
      <c r="A59" s="9"/>
      <c r="B59" s="56" t="s">
        <v>130</v>
      </c>
      <c r="C59" s="1"/>
      <c r="D59" s="1"/>
      <c r="E59" s="57" t="s">
        <v>219</v>
      </c>
      <c r="F59" s="1"/>
      <c r="G59" s="1"/>
      <c r="H59" s="48"/>
      <c r="I59" s="1"/>
      <c r="J59" s="48"/>
      <c r="K59" s="1"/>
      <c r="L59" s="1"/>
      <c r="M59" s="12"/>
      <c r="N59" s="2"/>
      <c r="O59" s="2"/>
      <c r="P59" s="2"/>
      <c r="Q59" s="2"/>
    </row>
    <row r="60" thickBot="1">
      <c r="A60" s="9"/>
      <c r="B60" s="58" t="s">
        <v>132</v>
      </c>
      <c r="C60" s="29"/>
      <c r="D60" s="29"/>
      <c r="E60" s="59" t="s">
        <v>533</v>
      </c>
      <c r="F60" s="29"/>
      <c r="G60" s="29"/>
      <c r="H60" s="60"/>
      <c r="I60" s="29"/>
      <c r="J60" s="60"/>
      <c r="K60" s="29"/>
      <c r="L60" s="29"/>
      <c r="M60" s="12"/>
      <c r="N60" s="2"/>
      <c r="O60" s="2"/>
      <c r="P60" s="2"/>
      <c r="Q60" s="2"/>
    </row>
    <row r="61" thickTop="1">
      <c r="A61" s="9"/>
      <c r="B61" s="49">
        <v>10</v>
      </c>
      <c r="C61" s="50" t="s">
        <v>225</v>
      </c>
      <c r="D61" s="50" t="s">
        <v>7</v>
      </c>
      <c r="E61" s="50" t="s">
        <v>226</v>
      </c>
      <c r="F61" s="50" t="s">
        <v>7</v>
      </c>
      <c r="G61" s="51" t="s">
        <v>227</v>
      </c>
      <c r="H61" s="61">
        <v>30</v>
      </c>
      <c r="I61" s="35">
        <f>ROUND(0,2)</f>
        <v>0</v>
      </c>
      <c r="J61" s="62">
        <f>ROUND(I61*H61,2)</f>
        <v>0</v>
      </c>
      <c r="K61" s="63">
        <v>0.20999999999999999</v>
      </c>
      <c r="L61" s="64">
        <f>IF(ISNUMBER(K61),ROUND(J61*(K61+1),2),0)</f>
        <v>0</v>
      </c>
      <c r="M61" s="12"/>
      <c r="N61" s="2"/>
      <c r="O61" s="2"/>
      <c r="P61" s="2"/>
      <c r="Q61" s="41">
        <f>IF(ISNUMBER(K61),IF(H61&gt;0,IF(I61&gt;0,J61,0),0),0)</f>
        <v>0</v>
      </c>
      <c r="R61" s="33">
        <f>IF(ISNUMBER(K61)=FALSE,J61,0)</f>
        <v>0</v>
      </c>
    </row>
    <row r="62">
      <c r="A62" s="9"/>
      <c r="B62" s="56" t="s">
        <v>130</v>
      </c>
      <c r="C62" s="1"/>
      <c r="D62" s="1"/>
      <c r="E62" s="57" t="s">
        <v>7</v>
      </c>
      <c r="F62" s="1"/>
      <c r="G62" s="1"/>
      <c r="H62" s="48"/>
      <c r="I62" s="1"/>
      <c r="J62" s="48"/>
      <c r="K62" s="1"/>
      <c r="L62" s="1"/>
      <c r="M62" s="12"/>
      <c r="N62" s="2"/>
      <c r="O62" s="2"/>
      <c r="P62" s="2"/>
      <c r="Q62" s="2"/>
    </row>
    <row r="63" thickBot="1">
      <c r="A63" s="9"/>
      <c r="B63" s="58" t="s">
        <v>132</v>
      </c>
      <c r="C63" s="29"/>
      <c r="D63" s="29"/>
      <c r="E63" s="59" t="s">
        <v>522</v>
      </c>
      <c r="F63" s="29"/>
      <c r="G63" s="29"/>
      <c r="H63" s="60"/>
      <c r="I63" s="29"/>
      <c r="J63" s="60"/>
      <c r="K63" s="29"/>
      <c r="L63" s="29"/>
      <c r="M63" s="12"/>
      <c r="N63" s="2"/>
      <c r="O63" s="2"/>
      <c r="P63" s="2"/>
      <c r="Q63" s="2"/>
    </row>
    <row r="64" thickTop="1">
      <c r="A64" s="9"/>
      <c r="B64" s="49">
        <v>11</v>
      </c>
      <c r="C64" s="50" t="s">
        <v>229</v>
      </c>
      <c r="D64" s="50" t="s">
        <v>7</v>
      </c>
      <c r="E64" s="50" t="s">
        <v>230</v>
      </c>
      <c r="F64" s="50" t="s">
        <v>7</v>
      </c>
      <c r="G64" s="51" t="s">
        <v>172</v>
      </c>
      <c r="H64" s="61">
        <v>25.399999999999999</v>
      </c>
      <c r="I64" s="35">
        <f>ROUND(0,2)</f>
        <v>0</v>
      </c>
      <c r="J64" s="62">
        <f>ROUND(I64*H64,2)</f>
        <v>0</v>
      </c>
      <c r="K64" s="63">
        <v>0.20999999999999999</v>
      </c>
      <c r="L64" s="64">
        <f>IF(ISNUMBER(K64),ROUND(J64*(K64+1),2),0)</f>
        <v>0</v>
      </c>
      <c r="M64" s="12"/>
      <c r="N64" s="2"/>
      <c r="O64" s="2"/>
      <c r="P64" s="2"/>
      <c r="Q64" s="41">
        <f>IF(ISNUMBER(K64),IF(H64&gt;0,IF(I64&gt;0,J64,0),0),0)</f>
        <v>0</v>
      </c>
      <c r="R64" s="33">
        <f>IF(ISNUMBER(K64)=FALSE,J64,0)</f>
        <v>0</v>
      </c>
    </row>
    <row r="65">
      <c r="A65" s="9"/>
      <c r="B65" s="56" t="s">
        <v>130</v>
      </c>
      <c r="C65" s="1"/>
      <c r="D65" s="1"/>
      <c r="E65" s="57" t="s">
        <v>231</v>
      </c>
      <c r="F65" s="1"/>
      <c r="G65" s="1"/>
      <c r="H65" s="48"/>
      <c r="I65" s="1"/>
      <c r="J65" s="48"/>
      <c r="K65" s="1"/>
      <c r="L65" s="1"/>
      <c r="M65" s="12"/>
      <c r="N65" s="2"/>
      <c r="O65" s="2"/>
      <c r="P65" s="2"/>
      <c r="Q65" s="2"/>
    </row>
    <row r="66" thickBot="1">
      <c r="A66" s="9"/>
      <c r="B66" s="58" t="s">
        <v>132</v>
      </c>
      <c r="C66" s="29"/>
      <c r="D66" s="29"/>
      <c r="E66" s="59" t="s">
        <v>534</v>
      </c>
      <c r="F66" s="29"/>
      <c r="G66" s="29"/>
      <c r="H66" s="60"/>
      <c r="I66" s="29"/>
      <c r="J66" s="60"/>
      <c r="K66" s="29"/>
      <c r="L66" s="29"/>
      <c r="M66" s="12"/>
      <c r="N66" s="2"/>
      <c r="O66" s="2"/>
      <c r="P66" s="2"/>
      <c r="Q66" s="2"/>
    </row>
    <row r="67" thickTop="1">
      <c r="A67" s="9"/>
      <c r="B67" s="49">
        <v>12</v>
      </c>
      <c r="C67" s="50" t="s">
        <v>233</v>
      </c>
      <c r="D67" s="50" t="s">
        <v>7</v>
      </c>
      <c r="E67" s="50" t="s">
        <v>234</v>
      </c>
      <c r="F67" s="50" t="s">
        <v>7</v>
      </c>
      <c r="G67" s="51" t="s">
        <v>227</v>
      </c>
      <c r="H67" s="61">
        <v>75</v>
      </c>
      <c r="I67" s="35">
        <f>ROUND(0,2)</f>
        <v>0</v>
      </c>
      <c r="J67" s="62">
        <f>ROUND(I67*H67,2)</f>
        <v>0</v>
      </c>
      <c r="K67" s="63">
        <v>0.20999999999999999</v>
      </c>
      <c r="L67" s="64">
        <f>IF(ISNUMBER(K67),ROUND(J67*(K67+1),2),0)</f>
        <v>0</v>
      </c>
      <c r="M67" s="12"/>
      <c r="N67" s="2"/>
      <c r="O67" s="2"/>
      <c r="P67" s="2"/>
      <c r="Q67" s="41">
        <f>IF(ISNUMBER(K67),IF(H67&gt;0,IF(I67&gt;0,J67,0),0),0)</f>
        <v>0</v>
      </c>
      <c r="R67" s="33">
        <f>IF(ISNUMBER(K67)=FALSE,J67,0)</f>
        <v>0</v>
      </c>
    </row>
    <row r="68">
      <c r="A68" s="9"/>
      <c r="B68" s="56" t="s">
        <v>130</v>
      </c>
      <c r="C68" s="1"/>
      <c r="D68" s="1"/>
      <c r="E68" s="57" t="s">
        <v>7</v>
      </c>
      <c r="F68" s="1"/>
      <c r="G68" s="1"/>
      <c r="H68" s="48"/>
      <c r="I68" s="1"/>
      <c r="J68" s="48"/>
      <c r="K68" s="1"/>
      <c r="L68" s="1"/>
      <c r="M68" s="12"/>
      <c r="N68" s="2"/>
      <c r="O68" s="2"/>
      <c r="P68" s="2"/>
      <c r="Q68" s="2"/>
    </row>
    <row r="69" thickBot="1">
      <c r="A69" s="9"/>
      <c r="B69" s="58" t="s">
        <v>132</v>
      </c>
      <c r="C69" s="29"/>
      <c r="D69" s="29"/>
      <c r="E69" s="59" t="s">
        <v>535</v>
      </c>
      <c r="F69" s="29"/>
      <c r="G69" s="29"/>
      <c r="H69" s="60"/>
      <c r="I69" s="29"/>
      <c r="J69" s="60"/>
      <c r="K69" s="29"/>
      <c r="L69" s="29"/>
      <c r="M69" s="12"/>
      <c r="N69" s="2"/>
      <c r="O69" s="2"/>
      <c r="P69" s="2"/>
      <c r="Q69" s="2"/>
    </row>
    <row r="70" thickTop="1">
      <c r="A70" s="9"/>
      <c r="B70" s="49">
        <v>13</v>
      </c>
      <c r="C70" s="50" t="s">
        <v>236</v>
      </c>
      <c r="D70" s="50" t="s">
        <v>7</v>
      </c>
      <c r="E70" s="50" t="s">
        <v>237</v>
      </c>
      <c r="F70" s="50" t="s">
        <v>7</v>
      </c>
      <c r="G70" s="51" t="s">
        <v>172</v>
      </c>
      <c r="H70" s="61">
        <v>70.200000000000003</v>
      </c>
      <c r="I70" s="35">
        <f>ROUND(0,2)</f>
        <v>0</v>
      </c>
      <c r="J70" s="62">
        <f>ROUND(I70*H70,2)</f>
        <v>0</v>
      </c>
      <c r="K70" s="63">
        <v>0.20999999999999999</v>
      </c>
      <c r="L70" s="64">
        <f>IF(ISNUMBER(K70),ROUND(J70*(K70+1),2),0)</f>
        <v>0</v>
      </c>
      <c r="M70" s="12"/>
      <c r="N70" s="2"/>
      <c r="O70" s="2"/>
      <c r="P70" s="2"/>
      <c r="Q70" s="41">
        <f>IF(ISNUMBER(K70),IF(H70&gt;0,IF(I70&gt;0,J70,0),0),0)</f>
        <v>0</v>
      </c>
      <c r="R70" s="33">
        <f>IF(ISNUMBER(K70)=FALSE,J70,0)</f>
        <v>0</v>
      </c>
    </row>
    <row r="71">
      <c r="A71" s="9"/>
      <c r="B71" s="56" t="s">
        <v>130</v>
      </c>
      <c r="C71" s="1"/>
      <c r="D71" s="1"/>
      <c r="E71" s="57" t="s">
        <v>205</v>
      </c>
      <c r="F71" s="1"/>
      <c r="G71" s="1"/>
      <c r="H71" s="48"/>
      <c r="I71" s="1"/>
      <c r="J71" s="48"/>
      <c r="K71" s="1"/>
      <c r="L71" s="1"/>
      <c r="M71" s="12"/>
      <c r="N71" s="2"/>
      <c r="O71" s="2"/>
      <c r="P71" s="2"/>
      <c r="Q71" s="2"/>
    </row>
    <row r="72" thickBot="1">
      <c r="A72" s="9"/>
      <c r="B72" s="58" t="s">
        <v>132</v>
      </c>
      <c r="C72" s="29"/>
      <c r="D72" s="29"/>
      <c r="E72" s="59" t="s">
        <v>536</v>
      </c>
      <c r="F72" s="29"/>
      <c r="G72" s="29"/>
      <c r="H72" s="60"/>
      <c r="I72" s="29"/>
      <c r="J72" s="60"/>
      <c r="K72" s="29"/>
      <c r="L72" s="29"/>
      <c r="M72" s="12"/>
      <c r="N72" s="2"/>
      <c r="O72" s="2"/>
      <c r="P72" s="2"/>
      <c r="Q72" s="2"/>
    </row>
    <row r="73" thickTop="1">
      <c r="A73" s="9"/>
      <c r="B73" s="49">
        <v>14</v>
      </c>
      <c r="C73" s="50" t="s">
        <v>236</v>
      </c>
      <c r="D73" s="50" t="s">
        <v>175</v>
      </c>
      <c r="E73" s="50" t="s">
        <v>237</v>
      </c>
      <c r="F73" s="50" t="s">
        <v>7</v>
      </c>
      <c r="G73" s="51" t="s">
        <v>172</v>
      </c>
      <c r="H73" s="61">
        <v>140.40000000000001</v>
      </c>
      <c r="I73" s="35">
        <f>ROUND(0,2)</f>
        <v>0</v>
      </c>
      <c r="J73" s="62">
        <f>ROUND(I73*H73,2)</f>
        <v>0</v>
      </c>
      <c r="K73" s="63">
        <v>0.20999999999999999</v>
      </c>
      <c r="L73" s="64">
        <f>IF(ISNUMBER(K73),ROUND(J73*(K73+1),2),0)</f>
        <v>0</v>
      </c>
      <c r="M73" s="12"/>
      <c r="N73" s="2"/>
      <c r="O73" s="2"/>
      <c r="P73" s="2"/>
      <c r="Q73" s="41">
        <f>IF(ISNUMBER(K73),IF(H73&gt;0,IF(I73&gt;0,J73,0),0),0)</f>
        <v>0</v>
      </c>
      <c r="R73" s="33">
        <f>IF(ISNUMBER(K73)=FALSE,J73,0)</f>
        <v>0</v>
      </c>
    </row>
    <row r="74">
      <c r="A74" s="9"/>
      <c r="B74" s="56" t="s">
        <v>130</v>
      </c>
      <c r="C74" s="1"/>
      <c r="D74" s="1"/>
      <c r="E74" s="57" t="s">
        <v>239</v>
      </c>
      <c r="F74" s="1"/>
      <c r="G74" s="1"/>
      <c r="H74" s="48"/>
      <c r="I74" s="1"/>
      <c r="J74" s="48"/>
      <c r="K74" s="1"/>
      <c r="L74" s="1"/>
      <c r="M74" s="12"/>
      <c r="N74" s="2"/>
      <c r="O74" s="2"/>
      <c r="P74" s="2"/>
      <c r="Q74" s="2"/>
    </row>
    <row r="75" thickBot="1">
      <c r="A75" s="9"/>
      <c r="B75" s="58" t="s">
        <v>132</v>
      </c>
      <c r="C75" s="29"/>
      <c r="D75" s="29"/>
      <c r="E75" s="59" t="s">
        <v>537</v>
      </c>
      <c r="F75" s="29"/>
      <c r="G75" s="29"/>
      <c r="H75" s="60"/>
      <c r="I75" s="29"/>
      <c r="J75" s="60"/>
      <c r="K75" s="29"/>
      <c r="L75" s="29"/>
      <c r="M75" s="12"/>
      <c r="N75" s="2"/>
      <c r="O75" s="2"/>
      <c r="P75" s="2"/>
      <c r="Q75" s="2"/>
    </row>
    <row r="76" thickTop="1">
      <c r="A76" s="9"/>
      <c r="B76" s="49">
        <v>15</v>
      </c>
      <c r="C76" s="50" t="s">
        <v>245</v>
      </c>
      <c r="D76" s="50" t="s">
        <v>179</v>
      </c>
      <c r="E76" s="50" t="s">
        <v>246</v>
      </c>
      <c r="F76" s="50" t="s">
        <v>7</v>
      </c>
      <c r="G76" s="51" t="s">
        <v>172</v>
      </c>
      <c r="H76" s="61">
        <v>7.6500000000000004</v>
      </c>
      <c r="I76" s="35">
        <f>ROUND(0,2)</f>
        <v>0</v>
      </c>
      <c r="J76" s="62">
        <f>ROUND(I76*H76,2)</f>
        <v>0</v>
      </c>
      <c r="K76" s="63">
        <v>0.20999999999999999</v>
      </c>
      <c r="L76" s="64">
        <f>IF(ISNUMBER(K76),ROUND(J76*(K76+1),2),0)</f>
        <v>0</v>
      </c>
      <c r="M76" s="12"/>
      <c r="N76" s="2"/>
      <c r="O76" s="2"/>
      <c r="P76" s="2"/>
      <c r="Q76" s="41">
        <f>IF(ISNUMBER(K76),IF(H76&gt;0,IF(I76&gt;0,J76,0),0),0)</f>
        <v>0</v>
      </c>
      <c r="R76" s="33">
        <f>IF(ISNUMBER(K76)=FALSE,J76,0)</f>
        <v>0</v>
      </c>
    </row>
    <row r="77">
      <c r="A77" s="9"/>
      <c r="B77" s="56" t="s">
        <v>130</v>
      </c>
      <c r="C77" s="1"/>
      <c r="D77" s="1"/>
      <c r="E77" s="57" t="s">
        <v>247</v>
      </c>
      <c r="F77" s="1"/>
      <c r="G77" s="1"/>
      <c r="H77" s="48"/>
      <c r="I77" s="1"/>
      <c r="J77" s="48"/>
      <c r="K77" s="1"/>
      <c r="L77" s="1"/>
      <c r="M77" s="12"/>
      <c r="N77" s="2"/>
      <c r="O77" s="2"/>
      <c r="P77" s="2"/>
      <c r="Q77" s="2"/>
    </row>
    <row r="78" thickBot="1">
      <c r="A78" s="9"/>
      <c r="B78" s="58" t="s">
        <v>132</v>
      </c>
      <c r="C78" s="29"/>
      <c r="D78" s="29"/>
      <c r="E78" s="59" t="s">
        <v>538</v>
      </c>
      <c r="F78" s="29"/>
      <c r="G78" s="29"/>
      <c r="H78" s="60"/>
      <c r="I78" s="29"/>
      <c r="J78" s="60"/>
      <c r="K78" s="29"/>
      <c r="L78" s="29"/>
      <c r="M78" s="12"/>
      <c r="N78" s="2"/>
      <c r="O78" s="2"/>
      <c r="P78" s="2"/>
      <c r="Q78" s="2"/>
    </row>
    <row r="79" thickTop="1">
      <c r="A79" s="9"/>
      <c r="B79" s="49">
        <v>16</v>
      </c>
      <c r="C79" s="50" t="s">
        <v>245</v>
      </c>
      <c r="D79" s="50" t="s">
        <v>249</v>
      </c>
      <c r="E79" s="50" t="s">
        <v>246</v>
      </c>
      <c r="F79" s="50" t="s">
        <v>7</v>
      </c>
      <c r="G79" s="51" t="s">
        <v>172</v>
      </c>
      <c r="H79" s="61">
        <v>13.5</v>
      </c>
      <c r="I79" s="35">
        <f>ROUND(0,2)</f>
        <v>0</v>
      </c>
      <c r="J79" s="62">
        <f>ROUND(I79*H79,2)</f>
        <v>0</v>
      </c>
      <c r="K79" s="63">
        <v>0.20999999999999999</v>
      </c>
      <c r="L79" s="64">
        <f>IF(ISNUMBER(K79),ROUND(J79*(K79+1),2),0)</f>
        <v>0</v>
      </c>
      <c r="M79" s="12"/>
      <c r="N79" s="2"/>
      <c r="O79" s="2"/>
      <c r="P79" s="2"/>
      <c r="Q79" s="41">
        <f>IF(ISNUMBER(K79),IF(H79&gt;0,IF(I79&gt;0,J79,0),0),0)</f>
        <v>0</v>
      </c>
      <c r="R79" s="33">
        <f>IF(ISNUMBER(K79)=FALSE,J79,0)</f>
        <v>0</v>
      </c>
    </row>
    <row r="80">
      <c r="A80" s="9"/>
      <c r="B80" s="56" t="s">
        <v>130</v>
      </c>
      <c r="C80" s="1"/>
      <c r="D80" s="1"/>
      <c r="E80" s="57" t="s">
        <v>250</v>
      </c>
      <c r="F80" s="1"/>
      <c r="G80" s="1"/>
      <c r="H80" s="48"/>
      <c r="I80" s="1"/>
      <c r="J80" s="48"/>
      <c r="K80" s="1"/>
      <c r="L80" s="1"/>
      <c r="M80" s="12"/>
      <c r="N80" s="2"/>
      <c r="O80" s="2"/>
      <c r="P80" s="2"/>
      <c r="Q80" s="2"/>
    </row>
    <row r="81" thickBot="1">
      <c r="A81" s="9"/>
      <c r="B81" s="58" t="s">
        <v>132</v>
      </c>
      <c r="C81" s="29"/>
      <c r="D81" s="29"/>
      <c r="E81" s="59" t="s">
        <v>539</v>
      </c>
      <c r="F81" s="29"/>
      <c r="G81" s="29"/>
      <c r="H81" s="60"/>
      <c r="I81" s="29"/>
      <c r="J81" s="60"/>
      <c r="K81" s="29"/>
      <c r="L81" s="29"/>
      <c r="M81" s="12"/>
      <c r="N81" s="2"/>
      <c r="O81" s="2"/>
      <c r="P81" s="2"/>
      <c r="Q81" s="2"/>
    </row>
    <row r="82" thickTop="1">
      <c r="A82" s="9"/>
      <c r="B82" s="49">
        <v>17</v>
      </c>
      <c r="C82" s="50" t="s">
        <v>245</v>
      </c>
      <c r="D82" s="50" t="s">
        <v>175</v>
      </c>
      <c r="E82" s="50" t="s">
        <v>246</v>
      </c>
      <c r="F82" s="50" t="s">
        <v>7</v>
      </c>
      <c r="G82" s="51" t="s">
        <v>172</v>
      </c>
      <c r="H82" s="61">
        <v>140.40000000000001</v>
      </c>
      <c r="I82" s="35">
        <f>ROUND(0,2)</f>
        <v>0</v>
      </c>
      <c r="J82" s="62">
        <f>ROUND(I82*H82,2)</f>
        <v>0</v>
      </c>
      <c r="K82" s="63">
        <v>0.20999999999999999</v>
      </c>
      <c r="L82" s="64">
        <f>IF(ISNUMBER(K82),ROUND(J82*(K82+1),2),0)</f>
        <v>0</v>
      </c>
      <c r="M82" s="12"/>
      <c r="N82" s="2"/>
      <c r="O82" s="2"/>
      <c r="P82" s="2"/>
      <c r="Q82" s="41">
        <f>IF(ISNUMBER(K82),IF(H82&gt;0,IF(I82&gt;0,J82,0),0),0)</f>
        <v>0</v>
      </c>
      <c r="R82" s="33">
        <f>IF(ISNUMBER(K82)=FALSE,J82,0)</f>
        <v>0</v>
      </c>
    </row>
    <row r="83">
      <c r="A83" s="9"/>
      <c r="B83" s="56" t="s">
        <v>130</v>
      </c>
      <c r="C83" s="1"/>
      <c r="D83" s="1"/>
      <c r="E83" s="57" t="s">
        <v>252</v>
      </c>
      <c r="F83" s="1"/>
      <c r="G83" s="1"/>
      <c r="H83" s="48"/>
      <c r="I83" s="1"/>
      <c r="J83" s="48"/>
      <c r="K83" s="1"/>
      <c r="L83" s="1"/>
      <c r="M83" s="12"/>
      <c r="N83" s="2"/>
      <c r="O83" s="2"/>
      <c r="P83" s="2"/>
      <c r="Q83" s="2"/>
    </row>
    <row r="84" thickBot="1">
      <c r="A84" s="9"/>
      <c r="B84" s="58" t="s">
        <v>132</v>
      </c>
      <c r="C84" s="29"/>
      <c r="D84" s="29"/>
      <c r="E84" s="59" t="s">
        <v>540</v>
      </c>
      <c r="F84" s="29"/>
      <c r="G84" s="29"/>
      <c r="H84" s="60"/>
      <c r="I84" s="29"/>
      <c r="J84" s="60"/>
      <c r="K84" s="29"/>
      <c r="L84" s="29"/>
      <c r="M84" s="12"/>
      <c r="N84" s="2"/>
      <c r="O84" s="2"/>
      <c r="P84" s="2"/>
      <c r="Q84" s="2"/>
    </row>
    <row r="85" thickTop="1">
      <c r="A85" s="9"/>
      <c r="B85" s="49">
        <v>18</v>
      </c>
      <c r="C85" s="50" t="s">
        <v>257</v>
      </c>
      <c r="D85" s="50" t="s">
        <v>7</v>
      </c>
      <c r="E85" s="50" t="s">
        <v>258</v>
      </c>
      <c r="F85" s="50" t="s">
        <v>7</v>
      </c>
      <c r="G85" s="51" t="s">
        <v>172</v>
      </c>
      <c r="H85" s="61">
        <v>70.200000000000003</v>
      </c>
      <c r="I85" s="35">
        <f>ROUND(0,2)</f>
        <v>0</v>
      </c>
      <c r="J85" s="62">
        <f>ROUND(I85*H85,2)</f>
        <v>0</v>
      </c>
      <c r="K85" s="63">
        <v>0.20999999999999999</v>
      </c>
      <c r="L85" s="64">
        <f>IF(ISNUMBER(K85),ROUND(J85*(K85+1),2),0)</f>
        <v>0</v>
      </c>
      <c r="M85" s="12"/>
      <c r="N85" s="2"/>
      <c r="O85" s="2"/>
      <c r="P85" s="2"/>
      <c r="Q85" s="41">
        <f>IF(ISNUMBER(K85),IF(H85&gt;0,IF(I85&gt;0,J85,0),0),0)</f>
        <v>0</v>
      </c>
      <c r="R85" s="33">
        <f>IF(ISNUMBER(K85)=FALSE,J85,0)</f>
        <v>0</v>
      </c>
    </row>
    <row r="86">
      <c r="A86" s="9"/>
      <c r="B86" s="56" t="s">
        <v>130</v>
      </c>
      <c r="C86" s="1"/>
      <c r="D86" s="1"/>
      <c r="E86" s="57" t="s">
        <v>7</v>
      </c>
      <c r="F86" s="1"/>
      <c r="G86" s="1"/>
      <c r="H86" s="48"/>
      <c r="I86" s="1"/>
      <c r="J86" s="48"/>
      <c r="K86" s="1"/>
      <c r="L86" s="1"/>
      <c r="M86" s="12"/>
      <c r="N86" s="2"/>
      <c r="O86" s="2"/>
      <c r="P86" s="2"/>
      <c r="Q86" s="2"/>
    </row>
    <row r="87" thickBot="1">
      <c r="A87" s="9"/>
      <c r="B87" s="58" t="s">
        <v>132</v>
      </c>
      <c r="C87" s="29"/>
      <c r="D87" s="29"/>
      <c r="E87" s="59" t="s">
        <v>541</v>
      </c>
      <c r="F87" s="29"/>
      <c r="G87" s="29"/>
      <c r="H87" s="60"/>
      <c r="I87" s="29"/>
      <c r="J87" s="60"/>
      <c r="K87" s="29"/>
      <c r="L87" s="29"/>
      <c r="M87" s="12"/>
      <c r="N87" s="2"/>
      <c r="O87" s="2"/>
      <c r="P87" s="2"/>
      <c r="Q87" s="2"/>
    </row>
    <row r="88" thickTop="1">
      <c r="A88" s="9"/>
      <c r="B88" s="49">
        <v>19</v>
      </c>
      <c r="C88" s="50" t="s">
        <v>257</v>
      </c>
      <c r="D88" s="50" t="s">
        <v>175</v>
      </c>
      <c r="E88" s="50" t="s">
        <v>258</v>
      </c>
      <c r="F88" s="50" t="s">
        <v>7</v>
      </c>
      <c r="G88" s="51" t="s">
        <v>172</v>
      </c>
      <c r="H88" s="61">
        <v>140.40000000000001</v>
      </c>
      <c r="I88" s="35">
        <f>ROUND(0,2)</f>
        <v>0</v>
      </c>
      <c r="J88" s="62">
        <f>ROUND(I88*H88,2)</f>
        <v>0</v>
      </c>
      <c r="K88" s="63">
        <v>0.20999999999999999</v>
      </c>
      <c r="L88" s="64">
        <f>IF(ISNUMBER(K88),ROUND(J88*(K88+1),2),0)</f>
        <v>0</v>
      </c>
      <c r="M88" s="12"/>
      <c r="N88" s="2"/>
      <c r="O88" s="2"/>
      <c r="P88" s="2"/>
      <c r="Q88" s="41">
        <f>IF(ISNUMBER(K88),IF(H88&gt;0,IF(I88&gt;0,J88,0),0),0)</f>
        <v>0</v>
      </c>
      <c r="R88" s="33">
        <f>IF(ISNUMBER(K88)=FALSE,J88,0)</f>
        <v>0</v>
      </c>
    </row>
    <row r="89">
      <c r="A89" s="9"/>
      <c r="B89" s="56" t="s">
        <v>130</v>
      </c>
      <c r="C89" s="1"/>
      <c r="D89" s="1"/>
      <c r="E89" s="57" t="s">
        <v>176</v>
      </c>
      <c r="F89" s="1"/>
      <c r="G89" s="1"/>
      <c r="H89" s="48"/>
      <c r="I89" s="1"/>
      <c r="J89" s="48"/>
      <c r="K89" s="1"/>
      <c r="L89" s="1"/>
      <c r="M89" s="12"/>
      <c r="N89" s="2"/>
      <c r="O89" s="2"/>
      <c r="P89" s="2"/>
      <c r="Q89" s="2"/>
    </row>
    <row r="90" thickBot="1">
      <c r="A90" s="9"/>
      <c r="B90" s="58" t="s">
        <v>132</v>
      </c>
      <c r="C90" s="29"/>
      <c r="D90" s="29"/>
      <c r="E90" s="59" t="s">
        <v>542</v>
      </c>
      <c r="F90" s="29"/>
      <c r="G90" s="29"/>
      <c r="H90" s="60"/>
      <c r="I90" s="29"/>
      <c r="J90" s="60"/>
      <c r="K90" s="29"/>
      <c r="L90" s="29"/>
      <c r="M90" s="12"/>
      <c r="N90" s="2"/>
      <c r="O90" s="2"/>
      <c r="P90" s="2"/>
      <c r="Q90" s="2"/>
    </row>
    <row r="91" thickTop="1">
      <c r="A91" s="9"/>
      <c r="B91" s="49">
        <v>20</v>
      </c>
      <c r="C91" s="50" t="s">
        <v>452</v>
      </c>
      <c r="D91" s="50" t="s">
        <v>175</v>
      </c>
      <c r="E91" s="50" t="s">
        <v>453</v>
      </c>
      <c r="F91" s="50" t="s">
        <v>7</v>
      </c>
      <c r="G91" s="51" t="s">
        <v>172</v>
      </c>
      <c r="H91" s="61">
        <v>140.40000000000001</v>
      </c>
      <c r="I91" s="35">
        <f>ROUND(0,2)</f>
        <v>0</v>
      </c>
      <c r="J91" s="62">
        <f>ROUND(I91*H91,2)</f>
        <v>0</v>
      </c>
      <c r="K91" s="63">
        <v>0.20999999999999999</v>
      </c>
      <c r="L91" s="64">
        <f>IF(ISNUMBER(K91),ROUND(J91*(K91+1),2),0)</f>
        <v>0</v>
      </c>
      <c r="M91" s="12"/>
      <c r="N91" s="2"/>
      <c r="O91" s="2"/>
      <c r="P91" s="2"/>
      <c r="Q91" s="41">
        <f>IF(ISNUMBER(K91),IF(H91&gt;0,IF(I91&gt;0,J91,0),0),0)</f>
        <v>0</v>
      </c>
      <c r="R91" s="33">
        <f>IF(ISNUMBER(K91)=FALSE,J91,0)</f>
        <v>0</v>
      </c>
    </row>
    <row r="92">
      <c r="A92" s="9"/>
      <c r="B92" s="56" t="s">
        <v>130</v>
      </c>
      <c r="C92" s="1"/>
      <c r="D92" s="1"/>
      <c r="E92" s="57" t="s">
        <v>176</v>
      </c>
      <c r="F92" s="1"/>
      <c r="G92" s="1"/>
      <c r="H92" s="48"/>
      <c r="I92" s="1"/>
      <c r="J92" s="48"/>
      <c r="K92" s="1"/>
      <c r="L92" s="1"/>
      <c r="M92" s="12"/>
      <c r="N92" s="2"/>
      <c r="O92" s="2"/>
      <c r="P92" s="2"/>
      <c r="Q92" s="2"/>
    </row>
    <row r="93" thickBot="1">
      <c r="A93" s="9"/>
      <c r="B93" s="58" t="s">
        <v>132</v>
      </c>
      <c r="C93" s="29"/>
      <c r="D93" s="29"/>
      <c r="E93" s="59" t="s">
        <v>543</v>
      </c>
      <c r="F93" s="29"/>
      <c r="G93" s="29"/>
      <c r="H93" s="60"/>
      <c r="I93" s="29"/>
      <c r="J93" s="60"/>
      <c r="K93" s="29"/>
      <c r="L93" s="29"/>
      <c r="M93" s="12"/>
      <c r="N93" s="2"/>
      <c r="O93" s="2"/>
      <c r="P93" s="2"/>
      <c r="Q93" s="2"/>
    </row>
    <row r="94" thickTop="1">
      <c r="A94" s="9"/>
      <c r="B94" s="49">
        <v>21</v>
      </c>
      <c r="C94" s="50" t="s">
        <v>265</v>
      </c>
      <c r="D94" s="50" t="s">
        <v>7</v>
      </c>
      <c r="E94" s="50" t="s">
        <v>266</v>
      </c>
      <c r="F94" s="50" t="s">
        <v>7</v>
      </c>
      <c r="G94" s="51" t="s">
        <v>172</v>
      </c>
      <c r="H94" s="61">
        <v>13.5</v>
      </c>
      <c r="I94" s="35">
        <f>ROUND(0,2)</f>
        <v>0</v>
      </c>
      <c r="J94" s="62">
        <f>ROUND(I94*H94,2)</f>
        <v>0</v>
      </c>
      <c r="K94" s="63">
        <v>0.20999999999999999</v>
      </c>
      <c r="L94" s="64">
        <f>IF(ISNUMBER(K94),ROUND(J94*(K94+1),2),0)</f>
        <v>0</v>
      </c>
      <c r="M94" s="12"/>
      <c r="N94" s="2"/>
      <c r="O94" s="2"/>
      <c r="P94" s="2"/>
      <c r="Q94" s="41">
        <f>IF(ISNUMBER(K94),IF(H94&gt;0,IF(I94&gt;0,J94,0),0),0)</f>
        <v>0</v>
      </c>
      <c r="R94" s="33">
        <f>IF(ISNUMBER(K94)=FALSE,J94,0)</f>
        <v>0</v>
      </c>
    </row>
    <row r="95">
      <c r="A95" s="9"/>
      <c r="B95" s="56" t="s">
        <v>130</v>
      </c>
      <c r="C95" s="1"/>
      <c r="D95" s="1"/>
      <c r="E95" s="57" t="s">
        <v>7</v>
      </c>
      <c r="F95" s="1"/>
      <c r="G95" s="1"/>
      <c r="H95" s="48"/>
      <c r="I95" s="1"/>
      <c r="J95" s="48"/>
      <c r="K95" s="1"/>
      <c r="L95" s="1"/>
      <c r="M95" s="12"/>
      <c r="N95" s="2"/>
      <c r="O95" s="2"/>
      <c r="P95" s="2"/>
      <c r="Q95" s="2"/>
    </row>
    <row r="96" thickBot="1">
      <c r="A96" s="9"/>
      <c r="B96" s="58" t="s">
        <v>132</v>
      </c>
      <c r="C96" s="29"/>
      <c r="D96" s="29"/>
      <c r="E96" s="59" t="s">
        <v>544</v>
      </c>
      <c r="F96" s="29"/>
      <c r="G96" s="29"/>
      <c r="H96" s="60"/>
      <c r="I96" s="29"/>
      <c r="J96" s="60"/>
      <c r="K96" s="29"/>
      <c r="L96" s="29"/>
      <c r="M96" s="12"/>
      <c r="N96" s="2"/>
      <c r="O96" s="2"/>
      <c r="P96" s="2"/>
      <c r="Q96" s="2"/>
    </row>
    <row r="97" thickTop="1">
      <c r="A97" s="9"/>
      <c r="B97" s="49">
        <v>22</v>
      </c>
      <c r="C97" s="50" t="s">
        <v>268</v>
      </c>
      <c r="D97" s="50" t="s">
        <v>7</v>
      </c>
      <c r="E97" s="50" t="s">
        <v>269</v>
      </c>
      <c r="F97" s="50" t="s">
        <v>7</v>
      </c>
      <c r="G97" s="51" t="s">
        <v>200</v>
      </c>
      <c r="H97" s="61">
        <v>280.80000000000001</v>
      </c>
      <c r="I97" s="35">
        <f>ROUND(0,2)</f>
        <v>0</v>
      </c>
      <c r="J97" s="62">
        <f>ROUND(I97*H97,2)</f>
        <v>0</v>
      </c>
      <c r="K97" s="63">
        <v>0.20999999999999999</v>
      </c>
      <c r="L97" s="64">
        <f>IF(ISNUMBER(K97),ROUND(J97*(K97+1),2),0)</f>
        <v>0</v>
      </c>
      <c r="M97" s="12"/>
      <c r="N97" s="2"/>
      <c r="O97" s="2"/>
      <c r="P97" s="2"/>
      <c r="Q97" s="41">
        <f>IF(ISNUMBER(K97),IF(H97&gt;0,IF(I97&gt;0,J97,0),0),0)</f>
        <v>0</v>
      </c>
      <c r="R97" s="33">
        <f>IF(ISNUMBER(K97)=FALSE,J97,0)</f>
        <v>0</v>
      </c>
    </row>
    <row r="98">
      <c r="A98" s="9"/>
      <c r="B98" s="56" t="s">
        <v>130</v>
      </c>
      <c r="C98" s="1"/>
      <c r="D98" s="1"/>
      <c r="E98" s="57" t="s">
        <v>7</v>
      </c>
      <c r="F98" s="1"/>
      <c r="G98" s="1"/>
      <c r="H98" s="48"/>
      <c r="I98" s="1"/>
      <c r="J98" s="48"/>
      <c r="K98" s="1"/>
      <c r="L98" s="1"/>
      <c r="M98" s="12"/>
      <c r="N98" s="2"/>
      <c r="O98" s="2"/>
      <c r="P98" s="2"/>
      <c r="Q98" s="2"/>
    </row>
    <row r="99" thickBot="1">
      <c r="A99" s="9"/>
      <c r="B99" s="58" t="s">
        <v>132</v>
      </c>
      <c r="C99" s="29"/>
      <c r="D99" s="29"/>
      <c r="E99" s="59" t="s">
        <v>545</v>
      </c>
      <c r="F99" s="29"/>
      <c r="G99" s="29"/>
      <c r="H99" s="60"/>
      <c r="I99" s="29"/>
      <c r="J99" s="60"/>
      <c r="K99" s="29"/>
      <c r="L99" s="29"/>
      <c r="M99" s="12"/>
      <c r="N99" s="2"/>
      <c r="O99" s="2"/>
      <c r="P99" s="2"/>
      <c r="Q99" s="2"/>
    </row>
    <row r="100" thickTop="1">
      <c r="A100" s="9"/>
      <c r="B100" s="49">
        <v>23</v>
      </c>
      <c r="C100" s="50" t="s">
        <v>275</v>
      </c>
      <c r="D100" s="50" t="s">
        <v>7</v>
      </c>
      <c r="E100" s="50" t="s">
        <v>276</v>
      </c>
      <c r="F100" s="50" t="s">
        <v>7</v>
      </c>
      <c r="G100" s="51" t="s">
        <v>172</v>
      </c>
      <c r="H100" s="61">
        <v>7.6500000000000004</v>
      </c>
      <c r="I100" s="35">
        <f>ROUND(0,2)</f>
        <v>0</v>
      </c>
      <c r="J100" s="62">
        <f>ROUND(I100*H100,2)</f>
        <v>0</v>
      </c>
      <c r="K100" s="63">
        <v>0.20999999999999999</v>
      </c>
      <c r="L100" s="64">
        <f>IF(ISNUMBER(K100),ROUND(J100*(K100+1),2),0)</f>
        <v>0</v>
      </c>
      <c r="M100" s="12"/>
      <c r="N100" s="2"/>
      <c r="O100" s="2"/>
      <c r="P100" s="2"/>
      <c r="Q100" s="41">
        <f>IF(ISNUMBER(K100),IF(H100&gt;0,IF(I100&gt;0,J100,0),0),0)</f>
        <v>0</v>
      </c>
      <c r="R100" s="33">
        <f>IF(ISNUMBER(K100)=FALSE,J100,0)</f>
        <v>0</v>
      </c>
    </row>
    <row r="101">
      <c r="A101" s="9"/>
      <c r="B101" s="56" t="s">
        <v>130</v>
      </c>
      <c r="C101" s="1"/>
      <c r="D101" s="1"/>
      <c r="E101" s="57" t="s">
        <v>273</v>
      </c>
      <c r="F101" s="1"/>
      <c r="G101" s="1"/>
      <c r="H101" s="48"/>
      <c r="I101" s="1"/>
      <c r="J101" s="48"/>
      <c r="K101" s="1"/>
      <c r="L101" s="1"/>
      <c r="M101" s="12"/>
      <c r="N101" s="2"/>
      <c r="O101" s="2"/>
      <c r="P101" s="2"/>
      <c r="Q101" s="2"/>
    </row>
    <row r="102" thickBot="1">
      <c r="A102" s="9"/>
      <c r="B102" s="58" t="s">
        <v>132</v>
      </c>
      <c r="C102" s="29"/>
      <c r="D102" s="29"/>
      <c r="E102" s="59" t="s">
        <v>546</v>
      </c>
      <c r="F102" s="29"/>
      <c r="G102" s="29"/>
      <c r="H102" s="60"/>
      <c r="I102" s="29"/>
      <c r="J102" s="60"/>
      <c r="K102" s="29"/>
      <c r="L102" s="29"/>
      <c r="M102" s="12"/>
      <c r="N102" s="2"/>
      <c r="O102" s="2"/>
      <c r="P102" s="2"/>
      <c r="Q102" s="2"/>
    </row>
    <row r="103" thickTop="1">
      <c r="A103" s="9"/>
      <c r="B103" s="49">
        <v>24</v>
      </c>
      <c r="C103" s="50" t="s">
        <v>278</v>
      </c>
      <c r="D103" s="50" t="s">
        <v>7</v>
      </c>
      <c r="E103" s="50" t="s">
        <v>279</v>
      </c>
      <c r="F103" s="50" t="s">
        <v>7</v>
      </c>
      <c r="G103" s="51" t="s">
        <v>200</v>
      </c>
      <c r="H103" s="61">
        <v>51</v>
      </c>
      <c r="I103" s="35">
        <f>ROUND(0,2)</f>
        <v>0</v>
      </c>
      <c r="J103" s="62">
        <f>ROUND(I103*H103,2)</f>
        <v>0</v>
      </c>
      <c r="K103" s="63">
        <v>0.20999999999999999</v>
      </c>
      <c r="L103" s="64">
        <f>IF(ISNUMBER(K103),ROUND(J103*(K103+1),2),0)</f>
        <v>0</v>
      </c>
      <c r="M103" s="12"/>
      <c r="N103" s="2"/>
      <c r="O103" s="2"/>
      <c r="P103" s="2"/>
      <c r="Q103" s="41">
        <f>IF(ISNUMBER(K103),IF(H103&gt;0,IF(I103&gt;0,J103,0),0),0)</f>
        <v>0</v>
      </c>
      <c r="R103" s="33">
        <f>IF(ISNUMBER(K103)=FALSE,J103,0)</f>
        <v>0</v>
      </c>
    </row>
    <row r="104">
      <c r="A104" s="9"/>
      <c r="B104" s="56" t="s">
        <v>130</v>
      </c>
      <c r="C104" s="1"/>
      <c r="D104" s="1"/>
      <c r="E104" s="57" t="s">
        <v>280</v>
      </c>
      <c r="F104" s="1"/>
      <c r="G104" s="1"/>
      <c r="H104" s="48"/>
      <c r="I104" s="1"/>
      <c r="J104" s="48"/>
      <c r="K104" s="1"/>
      <c r="L104" s="1"/>
      <c r="M104" s="12"/>
      <c r="N104" s="2"/>
      <c r="O104" s="2"/>
      <c r="P104" s="2"/>
      <c r="Q104" s="2"/>
    </row>
    <row r="105" thickBot="1">
      <c r="A105" s="9"/>
      <c r="B105" s="58" t="s">
        <v>132</v>
      </c>
      <c r="C105" s="29"/>
      <c r="D105" s="29"/>
      <c r="E105" s="59" t="s">
        <v>547</v>
      </c>
      <c r="F105" s="29"/>
      <c r="G105" s="29"/>
      <c r="H105" s="60"/>
      <c r="I105" s="29"/>
      <c r="J105" s="60"/>
      <c r="K105" s="29"/>
      <c r="L105" s="29"/>
      <c r="M105" s="12"/>
      <c r="N105" s="2"/>
      <c r="O105" s="2"/>
      <c r="P105" s="2"/>
      <c r="Q105" s="2"/>
    </row>
    <row r="106" thickTop="1" thickBot="1" ht="25" customHeight="1">
      <c r="A106" s="9"/>
      <c r="B106" s="1"/>
      <c r="C106" s="65">
        <v>1</v>
      </c>
      <c r="D106" s="1"/>
      <c r="E106" s="66" t="s">
        <v>165</v>
      </c>
      <c r="F106" s="1"/>
      <c r="G106" s="67" t="s">
        <v>152</v>
      </c>
      <c r="H106" s="68">
        <f>J55+J58+J61+J64+J67+J70+J73+J76+J79+J82+J85+J88+J91+J94+J97+J100+J103</f>
        <v>0</v>
      </c>
      <c r="I106" s="67" t="s">
        <v>153</v>
      </c>
      <c r="J106" s="69">
        <f>(L106-H106)</f>
        <v>0</v>
      </c>
      <c r="K106" s="67" t="s">
        <v>154</v>
      </c>
      <c r="L106" s="70">
        <f>L55+L58+L61+L64+L67+L70+L73+L76+L79+L82+L85+L88+L91+L94+L97+L100+L103</f>
        <v>0</v>
      </c>
      <c r="M106" s="12"/>
      <c r="N106" s="2"/>
      <c r="O106" s="2"/>
      <c r="P106" s="2"/>
      <c r="Q106" s="41">
        <f>0+Q55+Q58+Q61+Q64+Q67+Q70+Q73+Q76+Q79+Q82+Q85+Q88+Q91+Q94+Q97+Q100+Q103</f>
        <v>0</v>
      </c>
      <c r="R106" s="33">
        <f>0+R55+R58+R61+R64+R67+R70+R73+R76+R79+R82+R85+R88+R91+R94+R97+R100+R103</f>
        <v>0</v>
      </c>
      <c r="S106" s="71">
        <f>Q106*(1+J106)+R106</f>
        <v>0</v>
      </c>
    </row>
    <row r="107" thickTop="1" thickBot="1" ht="25" customHeight="1">
      <c r="A107" s="9"/>
      <c r="B107" s="72"/>
      <c r="C107" s="72"/>
      <c r="D107" s="72"/>
      <c r="E107" s="73"/>
      <c r="F107" s="72"/>
      <c r="G107" s="74" t="s">
        <v>155</v>
      </c>
      <c r="H107" s="75">
        <f>J55+J58+J61+J64+J67+J70+J73+J76+J79+J82+J85+J88+J91+J94+J97+J100+J103</f>
        <v>0</v>
      </c>
      <c r="I107" s="74" t="s">
        <v>156</v>
      </c>
      <c r="J107" s="76">
        <f>0+J106</f>
        <v>0</v>
      </c>
      <c r="K107" s="74" t="s">
        <v>157</v>
      </c>
      <c r="L107" s="77">
        <f>L55+L58+L61+L64+L67+L70+L73+L76+L79+L82+L85+L88+L91+L94+L97+L100+L103</f>
        <v>0</v>
      </c>
      <c r="M107" s="12"/>
      <c r="N107" s="2"/>
      <c r="O107" s="2"/>
      <c r="P107" s="2"/>
      <c r="Q107" s="2"/>
    </row>
    <row r="108" ht="40" customHeight="1">
      <c r="A108" s="9"/>
      <c r="B108" s="82" t="s">
        <v>286</v>
      </c>
      <c r="C108" s="1"/>
      <c r="D108" s="1"/>
      <c r="E108" s="1"/>
      <c r="F108" s="1"/>
      <c r="G108" s="1"/>
      <c r="H108" s="48"/>
      <c r="I108" s="1"/>
      <c r="J108" s="48"/>
      <c r="K108" s="1"/>
      <c r="L108" s="1"/>
      <c r="M108" s="12"/>
      <c r="N108" s="2"/>
      <c r="O108" s="2"/>
      <c r="P108" s="2"/>
      <c r="Q108" s="2"/>
    </row>
    <row r="109">
      <c r="A109" s="9"/>
      <c r="B109" s="49">
        <v>25</v>
      </c>
      <c r="C109" s="50" t="s">
        <v>294</v>
      </c>
      <c r="D109" s="50" t="s">
        <v>175</v>
      </c>
      <c r="E109" s="50" t="s">
        <v>295</v>
      </c>
      <c r="F109" s="50" t="s">
        <v>7</v>
      </c>
      <c r="G109" s="51" t="s">
        <v>200</v>
      </c>
      <c r="H109" s="52">
        <v>280.80000000000001</v>
      </c>
      <c r="I109" s="24">
        <f>ROUND(0,2)</f>
        <v>0</v>
      </c>
      <c r="J109" s="53">
        <f>ROUND(I109*H109,2)</f>
        <v>0</v>
      </c>
      <c r="K109" s="54">
        <v>0.20999999999999999</v>
      </c>
      <c r="L109" s="55">
        <f>IF(ISNUMBER(K109),ROUND(J109*(K109+1),2),0)</f>
        <v>0</v>
      </c>
      <c r="M109" s="12"/>
      <c r="N109" s="2"/>
      <c r="O109" s="2"/>
      <c r="P109" s="2"/>
      <c r="Q109" s="41">
        <f>IF(ISNUMBER(K109),IF(H109&gt;0,IF(I109&gt;0,J109,0),0),0)</f>
        <v>0</v>
      </c>
      <c r="R109" s="33">
        <f>IF(ISNUMBER(K109)=FALSE,J109,0)</f>
        <v>0</v>
      </c>
    </row>
    <row r="110">
      <c r="A110" s="9"/>
      <c r="B110" s="56" t="s">
        <v>130</v>
      </c>
      <c r="C110" s="1"/>
      <c r="D110" s="1"/>
      <c r="E110" s="57" t="s">
        <v>176</v>
      </c>
      <c r="F110" s="1"/>
      <c r="G110" s="1"/>
      <c r="H110" s="48"/>
      <c r="I110" s="1"/>
      <c r="J110" s="48"/>
      <c r="K110" s="1"/>
      <c r="L110" s="1"/>
      <c r="M110" s="12"/>
      <c r="N110" s="2"/>
      <c r="O110" s="2"/>
      <c r="P110" s="2"/>
      <c r="Q110" s="2"/>
    </row>
    <row r="111" thickBot="1">
      <c r="A111" s="9"/>
      <c r="B111" s="58" t="s">
        <v>132</v>
      </c>
      <c r="C111" s="29"/>
      <c r="D111" s="29"/>
      <c r="E111" s="59" t="s">
        <v>548</v>
      </c>
      <c r="F111" s="29"/>
      <c r="G111" s="29"/>
      <c r="H111" s="60"/>
      <c r="I111" s="29"/>
      <c r="J111" s="60"/>
      <c r="K111" s="29"/>
      <c r="L111" s="29"/>
      <c r="M111" s="12"/>
      <c r="N111" s="2"/>
      <c r="O111" s="2"/>
      <c r="P111" s="2"/>
      <c r="Q111" s="2"/>
    </row>
    <row r="112" thickTop="1" thickBot="1" ht="25" customHeight="1">
      <c r="A112" s="9"/>
      <c r="B112" s="1"/>
      <c r="C112" s="65">
        <v>2</v>
      </c>
      <c r="D112" s="1"/>
      <c r="E112" s="66" t="s">
        <v>166</v>
      </c>
      <c r="F112" s="1"/>
      <c r="G112" s="67" t="s">
        <v>152</v>
      </c>
      <c r="H112" s="68">
        <f>0+J109</f>
        <v>0</v>
      </c>
      <c r="I112" s="67" t="s">
        <v>153</v>
      </c>
      <c r="J112" s="69">
        <f>(L112-H112)</f>
        <v>0</v>
      </c>
      <c r="K112" s="67" t="s">
        <v>154</v>
      </c>
      <c r="L112" s="70">
        <f>0+L109</f>
        <v>0</v>
      </c>
      <c r="M112" s="12"/>
      <c r="N112" s="2"/>
      <c r="O112" s="2"/>
      <c r="P112" s="2"/>
      <c r="Q112" s="41">
        <f>0+Q109</f>
        <v>0</v>
      </c>
      <c r="R112" s="33">
        <f>0+R109</f>
        <v>0</v>
      </c>
      <c r="S112" s="71">
        <f>Q112*(1+J112)+R112</f>
        <v>0</v>
      </c>
    </row>
    <row r="113" thickTop="1" thickBot="1" ht="25" customHeight="1">
      <c r="A113" s="9"/>
      <c r="B113" s="72"/>
      <c r="C113" s="72"/>
      <c r="D113" s="72"/>
      <c r="E113" s="73"/>
      <c r="F113" s="72"/>
      <c r="G113" s="74" t="s">
        <v>155</v>
      </c>
      <c r="H113" s="75">
        <f>0+J109</f>
        <v>0</v>
      </c>
      <c r="I113" s="74" t="s">
        <v>156</v>
      </c>
      <c r="J113" s="76">
        <f>0+J112</f>
        <v>0</v>
      </c>
      <c r="K113" s="74" t="s">
        <v>157</v>
      </c>
      <c r="L113" s="77">
        <f>0+L109</f>
        <v>0</v>
      </c>
      <c r="M113" s="12"/>
      <c r="N113" s="2"/>
      <c r="O113" s="2"/>
      <c r="P113" s="2"/>
      <c r="Q113" s="2"/>
    </row>
    <row r="114" ht="40" customHeight="1">
      <c r="A114" s="9"/>
      <c r="B114" s="82" t="s">
        <v>297</v>
      </c>
      <c r="C114" s="1"/>
      <c r="D114" s="1"/>
      <c r="E114" s="1"/>
      <c r="F114" s="1"/>
      <c r="G114" s="1"/>
      <c r="H114" s="48"/>
      <c r="I114" s="1"/>
      <c r="J114" s="48"/>
      <c r="K114" s="1"/>
      <c r="L114" s="1"/>
      <c r="M114" s="12"/>
      <c r="N114" s="2"/>
      <c r="O114" s="2"/>
      <c r="P114" s="2"/>
      <c r="Q114" s="2"/>
    </row>
    <row r="115">
      <c r="A115" s="9"/>
      <c r="B115" s="49">
        <v>26</v>
      </c>
      <c r="C115" s="50" t="s">
        <v>298</v>
      </c>
      <c r="D115" s="50" t="s">
        <v>7</v>
      </c>
      <c r="E115" s="50" t="s">
        <v>299</v>
      </c>
      <c r="F115" s="50" t="s">
        <v>7</v>
      </c>
      <c r="G115" s="51" t="s">
        <v>172</v>
      </c>
      <c r="H115" s="52">
        <v>33.462000000000003</v>
      </c>
      <c r="I115" s="24">
        <f>ROUND(0,2)</f>
        <v>0</v>
      </c>
      <c r="J115" s="53">
        <f>ROUND(I115*H115,2)</f>
        <v>0</v>
      </c>
      <c r="K115" s="54">
        <v>0.20999999999999999</v>
      </c>
      <c r="L115" s="55">
        <f>IF(ISNUMBER(K115),ROUND(J115*(K115+1),2),0)</f>
        <v>0</v>
      </c>
      <c r="M115" s="12"/>
      <c r="N115" s="2"/>
      <c r="O115" s="2"/>
      <c r="P115" s="2"/>
      <c r="Q115" s="41">
        <f>IF(ISNUMBER(K115),IF(H115&gt;0,IF(I115&gt;0,J115,0),0),0)</f>
        <v>0</v>
      </c>
      <c r="R115" s="33">
        <f>IF(ISNUMBER(K115)=FALSE,J115,0)</f>
        <v>0</v>
      </c>
    </row>
    <row r="116">
      <c r="A116" s="9"/>
      <c r="B116" s="56" t="s">
        <v>130</v>
      </c>
      <c r="C116" s="1"/>
      <c r="D116" s="1"/>
      <c r="E116" s="57" t="s">
        <v>458</v>
      </c>
      <c r="F116" s="1"/>
      <c r="G116" s="1"/>
      <c r="H116" s="48"/>
      <c r="I116" s="1"/>
      <c r="J116" s="48"/>
      <c r="K116" s="1"/>
      <c r="L116" s="1"/>
      <c r="M116" s="12"/>
      <c r="N116" s="2"/>
      <c r="O116" s="2"/>
      <c r="P116" s="2"/>
      <c r="Q116" s="2"/>
    </row>
    <row r="117" thickBot="1">
      <c r="A117" s="9"/>
      <c r="B117" s="58" t="s">
        <v>132</v>
      </c>
      <c r="C117" s="29"/>
      <c r="D117" s="29"/>
      <c r="E117" s="59" t="s">
        <v>549</v>
      </c>
      <c r="F117" s="29"/>
      <c r="G117" s="29"/>
      <c r="H117" s="60"/>
      <c r="I117" s="29"/>
      <c r="J117" s="60"/>
      <c r="K117" s="29"/>
      <c r="L117" s="29"/>
      <c r="M117" s="12"/>
      <c r="N117" s="2"/>
      <c r="O117" s="2"/>
      <c r="P117" s="2"/>
      <c r="Q117" s="2"/>
    </row>
    <row r="118" thickTop="1">
      <c r="A118" s="9"/>
      <c r="B118" s="49">
        <v>27</v>
      </c>
      <c r="C118" s="50" t="s">
        <v>302</v>
      </c>
      <c r="D118" s="50" t="s">
        <v>7</v>
      </c>
      <c r="E118" s="50" t="s">
        <v>303</v>
      </c>
      <c r="F118" s="50" t="s">
        <v>7</v>
      </c>
      <c r="G118" s="51" t="s">
        <v>172</v>
      </c>
      <c r="H118" s="61">
        <v>56.159999999999997</v>
      </c>
      <c r="I118" s="35">
        <f>ROUND(0,2)</f>
        <v>0</v>
      </c>
      <c r="J118" s="62">
        <f>ROUND(I118*H118,2)</f>
        <v>0</v>
      </c>
      <c r="K118" s="63">
        <v>0.20999999999999999</v>
      </c>
      <c r="L118" s="64">
        <f>IF(ISNUMBER(K118),ROUND(J118*(K118+1),2),0)</f>
        <v>0</v>
      </c>
      <c r="M118" s="12"/>
      <c r="N118" s="2"/>
      <c r="O118" s="2"/>
      <c r="P118" s="2"/>
      <c r="Q118" s="41">
        <f>IF(ISNUMBER(K118),IF(H118&gt;0,IF(I118&gt;0,J118,0),0),0)</f>
        <v>0</v>
      </c>
      <c r="R118" s="33">
        <f>IF(ISNUMBER(K118)=FALSE,J118,0)</f>
        <v>0</v>
      </c>
    </row>
    <row r="119">
      <c r="A119" s="9"/>
      <c r="B119" s="56" t="s">
        <v>130</v>
      </c>
      <c r="C119" s="1"/>
      <c r="D119" s="1"/>
      <c r="E119" s="57" t="s">
        <v>511</v>
      </c>
      <c r="F119" s="1"/>
      <c r="G119" s="1"/>
      <c r="H119" s="48"/>
      <c r="I119" s="1"/>
      <c r="J119" s="48"/>
      <c r="K119" s="1"/>
      <c r="L119" s="1"/>
      <c r="M119" s="12"/>
      <c r="N119" s="2"/>
      <c r="O119" s="2"/>
      <c r="P119" s="2"/>
      <c r="Q119" s="2"/>
    </row>
    <row r="120" thickBot="1">
      <c r="A120" s="9"/>
      <c r="B120" s="58" t="s">
        <v>132</v>
      </c>
      <c r="C120" s="29"/>
      <c r="D120" s="29"/>
      <c r="E120" s="59" t="s">
        <v>550</v>
      </c>
      <c r="F120" s="29"/>
      <c r="G120" s="29"/>
      <c r="H120" s="60"/>
      <c r="I120" s="29"/>
      <c r="J120" s="60"/>
      <c r="K120" s="29"/>
      <c r="L120" s="29"/>
      <c r="M120" s="12"/>
      <c r="N120" s="2"/>
      <c r="O120" s="2"/>
      <c r="P120" s="2"/>
      <c r="Q120" s="2"/>
    </row>
    <row r="121" thickTop="1">
      <c r="A121" s="9"/>
      <c r="B121" s="49">
        <v>28</v>
      </c>
      <c r="C121" s="50" t="s">
        <v>313</v>
      </c>
      <c r="D121" s="50" t="s">
        <v>7</v>
      </c>
      <c r="E121" s="50" t="s">
        <v>314</v>
      </c>
      <c r="F121" s="50" t="s">
        <v>7</v>
      </c>
      <c r="G121" s="51" t="s">
        <v>200</v>
      </c>
      <c r="H121" s="61">
        <v>234</v>
      </c>
      <c r="I121" s="35">
        <f>ROUND(0,2)</f>
        <v>0</v>
      </c>
      <c r="J121" s="62">
        <f>ROUND(I121*H121,2)</f>
        <v>0</v>
      </c>
      <c r="K121" s="63">
        <v>0.20999999999999999</v>
      </c>
      <c r="L121" s="64">
        <f>IF(ISNUMBER(K121),ROUND(J121*(K121+1),2),0)</f>
        <v>0</v>
      </c>
      <c r="M121" s="12"/>
      <c r="N121" s="2"/>
      <c r="O121" s="2"/>
      <c r="P121" s="2"/>
      <c r="Q121" s="41">
        <f>IF(ISNUMBER(K121),IF(H121&gt;0,IF(I121&gt;0,J121,0),0),0)</f>
        <v>0</v>
      </c>
      <c r="R121" s="33">
        <f>IF(ISNUMBER(K121)=FALSE,J121,0)</f>
        <v>0</v>
      </c>
    </row>
    <row r="122">
      <c r="A122" s="9"/>
      <c r="B122" s="56" t="s">
        <v>130</v>
      </c>
      <c r="C122" s="1"/>
      <c r="D122" s="1"/>
      <c r="E122" s="57" t="s">
        <v>514</v>
      </c>
      <c r="F122" s="1"/>
      <c r="G122" s="1"/>
      <c r="H122" s="48"/>
      <c r="I122" s="1"/>
      <c r="J122" s="48"/>
      <c r="K122" s="1"/>
      <c r="L122" s="1"/>
      <c r="M122" s="12"/>
      <c r="N122" s="2"/>
      <c r="O122" s="2"/>
      <c r="P122" s="2"/>
      <c r="Q122" s="2"/>
    </row>
    <row r="123" thickBot="1">
      <c r="A123" s="9"/>
      <c r="B123" s="58" t="s">
        <v>132</v>
      </c>
      <c r="C123" s="29"/>
      <c r="D123" s="29"/>
      <c r="E123" s="59" t="s">
        <v>551</v>
      </c>
      <c r="F123" s="29"/>
      <c r="G123" s="29"/>
      <c r="H123" s="60"/>
      <c r="I123" s="29"/>
      <c r="J123" s="60"/>
      <c r="K123" s="29"/>
      <c r="L123" s="29"/>
      <c r="M123" s="12"/>
      <c r="N123" s="2"/>
      <c r="O123" s="2"/>
      <c r="P123" s="2"/>
      <c r="Q123" s="2"/>
    </row>
    <row r="124" thickTop="1">
      <c r="A124" s="9"/>
      <c r="B124" s="49">
        <v>29</v>
      </c>
      <c r="C124" s="50" t="s">
        <v>317</v>
      </c>
      <c r="D124" s="50" t="s">
        <v>7</v>
      </c>
      <c r="E124" s="50" t="s">
        <v>318</v>
      </c>
      <c r="F124" s="50" t="s">
        <v>7</v>
      </c>
      <c r="G124" s="51" t="s">
        <v>200</v>
      </c>
      <c r="H124" s="61">
        <v>234</v>
      </c>
      <c r="I124" s="35">
        <f>ROUND(0,2)</f>
        <v>0</v>
      </c>
      <c r="J124" s="62">
        <f>ROUND(I124*H124,2)</f>
        <v>0</v>
      </c>
      <c r="K124" s="63">
        <v>0.20999999999999999</v>
      </c>
      <c r="L124" s="64">
        <f>IF(ISNUMBER(K124),ROUND(J124*(K124+1),2),0)</f>
        <v>0</v>
      </c>
      <c r="M124" s="12"/>
      <c r="N124" s="2"/>
      <c r="O124" s="2"/>
      <c r="P124" s="2"/>
      <c r="Q124" s="41">
        <f>IF(ISNUMBER(K124),IF(H124&gt;0,IF(I124&gt;0,J124,0),0),0)</f>
        <v>0</v>
      </c>
      <c r="R124" s="33">
        <f>IF(ISNUMBER(K124)=FALSE,J124,0)</f>
        <v>0</v>
      </c>
    </row>
    <row r="125">
      <c r="A125" s="9"/>
      <c r="B125" s="56" t="s">
        <v>130</v>
      </c>
      <c r="C125" s="1"/>
      <c r="D125" s="1"/>
      <c r="E125" s="57" t="s">
        <v>516</v>
      </c>
      <c r="F125" s="1"/>
      <c r="G125" s="1"/>
      <c r="H125" s="48"/>
      <c r="I125" s="1"/>
      <c r="J125" s="48"/>
      <c r="K125" s="1"/>
      <c r="L125" s="1"/>
      <c r="M125" s="12"/>
      <c r="N125" s="2"/>
      <c r="O125" s="2"/>
      <c r="P125" s="2"/>
      <c r="Q125" s="2"/>
    </row>
    <row r="126" thickBot="1">
      <c r="A126" s="9"/>
      <c r="B126" s="58" t="s">
        <v>132</v>
      </c>
      <c r="C126" s="29"/>
      <c r="D126" s="29"/>
      <c r="E126" s="59" t="s">
        <v>552</v>
      </c>
      <c r="F126" s="29"/>
      <c r="G126" s="29"/>
      <c r="H126" s="60"/>
      <c r="I126" s="29"/>
      <c r="J126" s="60"/>
      <c r="K126" s="29"/>
      <c r="L126" s="29"/>
      <c r="M126" s="12"/>
      <c r="N126" s="2"/>
      <c r="O126" s="2"/>
      <c r="P126" s="2"/>
      <c r="Q126" s="2"/>
    </row>
    <row r="127" thickTop="1">
      <c r="A127" s="9"/>
      <c r="B127" s="49">
        <v>30</v>
      </c>
      <c r="C127" s="50" t="s">
        <v>321</v>
      </c>
      <c r="D127" s="50" t="s">
        <v>7</v>
      </c>
      <c r="E127" s="50" t="s">
        <v>322</v>
      </c>
      <c r="F127" s="50" t="s">
        <v>7</v>
      </c>
      <c r="G127" s="51" t="s">
        <v>200</v>
      </c>
      <c r="H127" s="61">
        <v>234</v>
      </c>
      <c r="I127" s="35">
        <f>ROUND(0,2)</f>
        <v>0</v>
      </c>
      <c r="J127" s="62">
        <f>ROUND(I127*H127,2)</f>
        <v>0</v>
      </c>
      <c r="K127" s="63">
        <v>0.20999999999999999</v>
      </c>
      <c r="L127" s="64">
        <f>IF(ISNUMBER(K127),ROUND(J127*(K127+1),2),0)</f>
        <v>0</v>
      </c>
      <c r="M127" s="12"/>
      <c r="N127" s="2"/>
      <c r="O127" s="2"/>
      <c r="P127" s="2"/>
      <c r="Q127" s="41">
        <f>IF(ISNUMBER(K127),IF(H127&gt;0,IF(I127&gt;0,J127,0),0),0)</f>
        <v>0</v>
      </c>
      <c r="R127" s="33">
        <f>IF(ISNUMBER(K127)=FALSE,J127,0)</f>
        <v>0</v>
      </c>
    </row>
    <row r="128">
      <c r="A128" s="9"/>
      <c r="B128" s="56" t="s">
        <v>130</v>
      </c>
      <c r="C128" s="1"/>
      <c r="D128" s="1"/>
      <c r="E128" s="57" t="s">
        <v>323</v>
      </c>
      <c r="F128" s="1"/>
      <c r="G128" s="1"/>
      <c r="H128" s="48"/>
      <c r="I128" s="1"/>
      <c r="J128" s="48"/>
      <c r="K128" s="1"/>
      <c r="L128" s="1"/>
      <c r="M128" s="12"/>
      <c r="N128" s="2"/>
      <c r="O128" s="2"/>
      <c r="P128" s="2"/>
      <c r="Q128" s="2"/>
    </row>
    <row r="129" thickBot="1">
      <c r="A129" s="9"/>
      <c r="B129" s="58" t="s">
        <v>132</v>
      </c>
      <c r="C129" s="29"/>
      <c r="D129" s="29"/>
      <c r="E129" s="59" t="s">
        <v>553</v>
      </c>
      <c r="F129" s="29"/>
      <c r="G129" s="29"/>
      <c r="H129" s="60"/>
      <c r="I129" s="29"/>
      <c r="J129" s="60"/>
      <c r="K129" s="29"/>
      <c r="L129" s="29"/>
      <c r="M129" s="12"/>
      <c r="N129" s="2"/>
      <c r="O129" s="2"/>
      <c r="P129" s="2"/>
      <c r="Q129" s="2"/>
    </row>
    <row r="130" thickTop="1">
      <c r="A130" s="9"/>
      <c r="B130" s="49">
        <v>31</v>
      </c>
      <c r="C130" s="50" t="s">
        <v>325</v>
      </c>
      <c r="D130" s="50" t="s">
        <v>7</v>
      </c>
      <c r="E130" s="50" t="s">
        <v>326</v>
      </c>
      <c r="F130" s="50" t="s">
        <v>7</v>
      </c>
      <c r="G130" s="51" t="s">
        <v>200</v>
      </c>
      <c r="H130" s="61">
        <v>234</v>
      </c>
      <c r="I130" s="35">
        <f>ROUND(0,2)</f>
        <v>0</v>
      </c>
      <c r="J130" s="62">
        <f>ROUND(I130*H130,2)</f>
        <v>0</v>
      </c>
      <c r="K130" s="63">
        <v>0.20999999999999999</v>
      </c>
      <c r="L130" s="64">
        <f>IF(ISNUMBER(K130),ROUND(J130*(K130+1),2),0)</f>
        <v>0</v>
      </c>
      <c r="M130" s="12"/>
      <c r="N130" s="2"/>
      <c r="O130" s="2"/>
      <c r="P130" s="2"/>
      <c r="Q130" s="41">
        <f>IF(ISNUMBER(K130),IF(H130&gt;0,IF(I130&gt;0,J130,0),0),0)</f>
        <v>0</v>
      </c>
      <c r="R130" s="33">
        <f>IF(ISNUMBER(K130)=FALSE,J130,0)</f>
        <v>0</v>
      </c>
    </row>
    <row r="131">
      <c r="A131" s="9"/>
      <c r="B131" s="56" t="s">
        <v>130</v>
      </c>
      <c r="C131" s="1"/>
      <c r="D131" s="1"/>
      <c r="E131" s="57" t="s">
        <v>327</v>
      </c>
      <c r="F131" s="1"/>
      <c r="G131" s="1"/>
      <c r="H131" s="48"/>
      <c r="I131" s="1"/>
      <c r="J131" s="48"/>
      <c r="K131" s="1"/>
      <c r="L131" s="1"/>
      <c r="M131" s="12"/>
      <c r="N131" s="2"/>
      <c r="O131" s="2"/>
      <c r="P131" s="2"/>
      <c r="Q131" s="2"/>
    </row>
    <row r="132" thickBot="1">
      <c r="A132" s="9"/>
      <c r="B132" s="58" t="s">
        <v>132</v>
      </c>
      <c r="C132" s="29"/>
      <c r="D132" s="29"/>
      <c r="E132" s="59" t="s">
        <v>553</v>
      </c>
      <c r="F132" s="29"/>
      <c r="G132" s="29"/>
      <c r="H132" s="60"/>
      <c r="I132" s="29"/>
      <c r="J132" s="60"/>
      <c r="K132" s="29"/>
      <c r="L132" s="29"/>
      <c r="M132" s="12"/>
      <c r="N132" s="2"/>
      <c r="O132" s="2"/>
      <c r="P132" s="2"/>
      <c r="Q132" s="2"/>
    </row>
    <row r="133" thickTop="1">
      <c r="A133" s="9"/>
      <c r="B133" s="49">
        <v>32</v>
      </c>
      <c r="C133" s="50" t="s">
        <v>333</v>
      </c>
      <c r="D133" s="50" t="s">
        <v>7</v>
      </c>
      <c r="E133" s="50" t="s">
        <v>334</v>
      </c>
      <c r="F133" s="50" t="s">
        <v>7</v>
      </c>
      <c r="G133" s="51" t="s">
        <v>227</v>
      </c>
      <c r="H133" s="61">
        <v>11</v>
      </c>
      <c r="I133" s="35">
        <f>ROUND(0,2)</f>
        <v>0</v>
      </c>
      <c r="J133" s="62">
        <f>ROUND(I133*H133,2)</f>
        <v>0</v>
      </c>
      <c r="K133" s="63">
        <v>0.20999999999999999</v>
      </c>
      <c r="L133" s="64">
        <f>IF(ISNUMBER(K133),ROUND(J133*(K133+1),2),0)</f>
        <v>0</v>
      </c>
      <c r="M133" s="12"/>
      <c r="N133" s="2"/>
      <c r="O133" s="2"/>
      <c r="P133" s="2"/>
      <c r="Q133" s="41">
        <f>IF(ISNUMBER(K133),IF(H133&gt;0,IF(I133&gt;0,J133,0),0),0)</f>
        <v>0</v>
      </c>
      <c r="R133" s="33">
        <f>IF(ISNUMBER(K133)=FALSE,J133,0)</f>
        <v>0</v>
      </c>
    </row>
    <row r="134">
      <c r="A134" s="9"/>
      <c r="B134" s="56" t="s">
        <v>130</v>
      </c>
      <c r="C134" s="1"/>
      <c r="D134" s="1"/>
      <c r="E134" s="57" t="s">
        <v>7</v>
      </c>
      <c r="F134" s="1"/>
      <c r="G134" s="1"/>
      <c r="H134" s="48"/>
      <c r="I134" s="1"/>
      <c r="J134" s="48"/>
      <c r="K134" s="1"/>
      <c r="L134" s="1"/>
      <c r="M134" s="12"/>
      <c r="N134" s="2"/>
      <c r="O134" s="2"/>
      <c r="P134" s="2"/>
      <c r="Q134" s="2"/>
    </row>
    <row r="135" thickBot="1">
      <c r="A135" s="9"/>
      <c r="B135" s="58" t="s">
        <v>132</v>
      </c>
      <c r="C135" s="29"/>
      <c r="D135" s="29"/>
      <c r="E135" s="59" t="s">
        <v>554</v>
      </c>
      <c r="F135" s="29"/>
      <c r="G135" s="29"/>
      <c r="H135" s="60"/>
      <c r="I135" s="29"/>
      <c r="J135" s="60"/>
      <c r="K135" s="29"/>
      <c r="L135" s="29"/>
      <c r="M135" s="12"/>
      <c r="N135" s="2"/>
      <c r="O135" s="2"/>
      <c r="P135" s="2"/>
      <c r="Q135" s="2"/>
    </row>
    <row r="136" thickTop="1" thickBot="1" ht="25" customHeight="1">
      <c r="A136" s="9"/>
      <c r="B136" s="1"/>
      <c r="C136" s="65">
        <v>5</v>
      </c>
      <c r="D136" s="1"/>
      <c r="E136" s="66" t="s">
        <v>167</v>
      </c>
      <c r="F136" s="1"/>
      <c r="G136" s="67" t="s">
        <v>152</v>
      </c>
      <c r="H136" s="68">
        <f>J115+J118+J121+J124+J127+J130+J133</f>
        <v>0</v>
      </c>
      <c r="I136" s="67" t="s">
        <v>153</v>
      </c>
      <c r="J136" s="69">
        <f>(L136-H136)</f>
        <v>0</v>
      </c>
      <c r="K136" s="67" t="s">
        <v>154</v>
      </c>
      <c r="L136" s="70">
        <f>L115+L118+L121+L124+L127+L130+L133</f>
        <v>0</v>
      </c>
      <c r="M136" s="12"/>
      <c r="N136" s="2"/>
      <c r="O136" s="2"/>
      <c r="P136" s="2"/>
      <c r="Q136" s="41">
        <f>0+Q115+Q118+Q121+Q124+Q127+Q130+Q133</f>
        <v>0</v>
      </c>
      <c r="R136" s="33">
        <f>0+R115+R118+R121+R124+R127+R130+R133</f>
        <v>0</v>
      </c>
      <c r="S136" s="71">
        <f>Q136*(1+J136)+R136</f>
        <v>0</v>
      </c>
    </row>
    <row r="137" thickTop="1" thickBot="1" ht="25" customHeight="1">
      <c r="A137" s="9"/>
      <c r="B137" s="72"/>
      <c r="C137" s="72"/>
      <c r="D137" s="72"/>
      <c r="E137" s="73"/>
      <c r="F137" s="72"/>
      <c r="G137" s="74" t="s">
        <v>155</v>
      </c>
      <c r="H137" s="75">
        <f>J115+J118+J121+J124+J127+J130+J133</f>
        <v>0</v>
      </c>
      <c r="I137" s="74" t="s">
        <v>156</v>
      </c>
      <c r="J137" s="76">
        <f>0+J136</f>
        <v>0</v>
      </c>
      <c r="K137" s="74" t="s">
        <v>157</v>
      </c>
      <c r="L137" s="77">
        <f>L115+L118+L121+L124+L127+L130+L133</f>
        <v>0</v>
      </c>
      <c r="M137" s="12"/>
      <c r="N137" s="2"/>
      <c r="O137" s="2"/>
      <c r="P137" s="2"/>
      <c r="Q137" s="2"/>
    </row>
    <row r="138" ht="40" customHeight="1">
      <c r="A138" s="9"/>
      <c r="B138" s="82" t="s">
        <v>336</v>
      </c>
      <c r="C138" s="1"/>
      <c r="D138" s="1"/>
      <c r="E138" s="1"/>
      <c r="F138" s="1"/>
      <c r="G138" s="1"/>
      <c r="H138" s="48"/>
      <c r="I138" s="1"/>
      <c r="J138" s="48"/>
      <c r="K138" s="1"/>
      <c r="L138" s="1"/>
      <c r="M138" s="12"/>
      <c r="N138" s="2"/>
      <c r="O138" s="2"/>
      <c r="P138" s="2"/>
      <c r="Q138" s="2"/>
    </row>
    <row r="139">
      <c r="A139" s="9"/>
      <c r="B139" s="49">
        <v>33</v>
      </c>
      <c r="C139" s="50" t="s">
        <v>340</v>
      </c>
      <c r="D139" s="50" t="s">
        <v>7</v>
      </c>
      <c r="E139" s="50" t="s">
        <v>341</v>
      </c>
      <c r="F139" s="50" t="s">
        <v>7</v>
      </c>
      <c r="G139" s="51" t="s">
        <v>162</v>
      </c>
      <c r="H139" s="52">
        <v>1</v>
      </c>
      <c r="I139" s="24">
        <f>ROUND(0,2)</f>
        <v>0</v>
      </c>
      <c r="J139" s="53">
        <f>ROUND(I139*H139,2)</f>
        <v>0</v>
      </c>
      <c r="K139" s="54">
        <v>0.20999999999999999</v>
      </c>
      <c r="L139" s="55">
        <f>IF(ISNUMBER(K139),ROUND(J139*(K139+1),2),0)</f>
        <v>0</v>
      </c>
      <c r="M139" s="12"/>
      <c r="N139" s="2"/>
      <c r="O139" s="2"/>
      <c r="P139" s="2"/>
      <c r="Q139" s="41">
        <f>IF(ISNUMBER(K139),IF(H139&gt;0,IF(I139&gt;0,J139,0),0),0)</f>
        <v>0</v>
      </c>
      <c r="R139" s="33">
        <f>IF(ISNUMBER(K139)=FALSE,J139,0)</f>
        <v>0</v>
      </c>
    </row>
    <row r="140">
      <c r="A140" s="9"/>
      <c r="B140" s="56" t="s">
        <v>130</v>
      </c>
      <c r="C140" s="1"/>
      <c r="D140" s="1"/>
      <c r="E140" s="57" t="s">
        <v>7</v>
      </c>
      <c r="F140" s="1"/>
      <c r="G140" s="1"/>
      <c r="H140" s="48"/>
      <c r="I140" s="1"/>
      <c r="J140" s="48"/>
      <c r="K140" s="1"/>
      <c r="L140" s="1"/>
      <c r="M140" s="12"/>
      <c r="N140" s="2"/>
      <c r="O140" s="2"/>
      <c r="P140" s="2"/>
      <c r="Q140" s="2"/>
    </row>
    <row r="141" thickBot="1">
      <c r="A141" s="9"/>
      <c r="B141" s="58" t="s">
        <v>132</v>
      </c>
      <c r="C141" s="29"/>
      <c r="D141" s="29"/>
      <c r="E141" s="59" t="s">
        <v>555</v>
      </c>
      <c r="F141" s="29"/>
      <c r="G141" s="29"/>
      <c r="H141" s="60"/>
      <c r="I141" s="29"/>
      <c r="J141" s="60"/>
      <c r="K141" s="29"/>
      <c r="L141" s="29"/>
      <c r="M141" s="12"/>
      <c r="N141" s="2"/>
      <c r="O141" s="2"/>
      <c r="P141" s="2"/>
      <c r="Q141" s="2"/>
    </row>
    <row r="142" thickTop="1" thickBot="1" ht="25" customHeight="1">
      <c r="A142" s="9"/>
      <c r="B142" s="1"/>
      <c r="C142" s="65">
        <v>8</v>
      </c>
      <c r="D142" s="1"/>
      <c r="E142" s="66" t="s">
        <v>168</v>
      </c>
      <c r="F142" s="1"/>
      <c r="G142" s="67" t="s">
        <v>152</v>
      </c>
      <c r="H142" s="68">
        <f>0+J139</f>
        <v>0</v>
      </c>
      <c r="I142" s="67" t="s">
        <v>153</v>
      </c>
      <c r="J142" s="69">
        <f>(L142-H142)</f>
        <v>0</v>
      </c>
      <c r="K142" s="67" t="s">
        <v>154</v>
      </c>
      <c r="L142" s="70">
        <f>0+L139</f>
        <v>0</v>
      </c>
      <c r="M142" s="12"/>
      <c r="N142" s="2"/>
      <c r="O142" s="2"/>
      <c r="P142" s="2"/>
      <c r="Q142" s="41">
        <f>0+Q139</f>
        <v>0</v>
      </c>
      <c r="R142" s="33">
        <f>0+R139</f>
        <v>0</v>
      </c>
      <c r="S142" s="71">
        <f>Q142*(1+J142)+R142</f>
        <v>0</v>
      </c>
    </row>
    <row r="143" thickTop="1" thickBot="1" ht="25" customHeight="1">
      <c r="A143" s="9"/>
      <c r="B143" s="72"/>
      <c r="C143" s="72"/>
      <c r="D143" s="72"/>
      <c r="E143" s="73"/>
      <c r="F143" s="72"/>
      <c r="G143" s="74" t="s">
        <v>155</v>
      </c>
      <c r="H143" s="75">
        <f>0+J139</f>
        <v>0</v>
      </c>
      <c r="I143" s="74" t="s">
        <v>156</v>
      </c>
      <c r="J143" s="76">
        <f>0+J142</f>
        <v>0</v>
      </c>
      <c r="K143" s="74" t="s">
        <v>157</v>
      </c>
      <c r="L143" s="77">
        <f>0+L139</f>
        <v>0</v>
      </c>
      <c r="M143" s="12"/>
      <c r="N143" s="2"/>
      <c r="O143" s="2"/>
      <c r="P143" s="2"/>
      <c r="Q143" s="2"/>
    </row>
    <row r="144" ht="40" customHeight="1">
      <c r="A144" s="9"/>
      <c r="B144" s="82" t="s">
        <v>346</v>
      </c>
      <c r="C144" s="1"/>
      <c r="D144" s="1"/>
      <c r="E144" s="1"/>
      <c r="F144" s="1"/>
      <c r="G144" s="1"/>
      <c r="H144" s="48"/>
      <c r="I144" s="1"/>
      <c r="J144" s="48"/>
      <c r="K144" s="1"/>
      <c r="L144" s="1"/>
      <c r="M144" s="12"/>
      <c r="N144" s="2"/>
      <c r="O144" s="2"/>
      <c r="P144" s="2"/>
      <c r="Q144" s="2"/>
    </row>
    <row r="145">
      <c r="A145" s="9"/>
      <c r="B145" s="49">
        <v>34</v>
      </c>
      <c r="C145" s="50" t="s">
        <v>354</v>
      </c>
      <c r="D145" s="50" t="s">
        <v>7</v>
      </c>
      <c r="E145" s="50" t="s">
        <v>355</v>
      </c>
      <c r="F145" s="50" t="s">
        <v>7</v>
      </c>
      <c r="G145" s="51" t="s">
        <v>227</v>
      </c>
      <c r="H145" s="52">
        <v>73</v>
      </c>
      <c r="I145" s="24">
        <f>ROUND(0,2)</f>
        <v>0</v>
      </c>
      <c r="J145" s="53">
        <f>ROUND(I145*H145,2)</f>
        <v>0</v>
      </c>
      <c r="K145" s="54">
        <v>0.20999999999999999</v>
      </c>
      <c r="L145" s="55">
        <f>IF(ISNUMBER(K145),ROUND(J145*(K145+1),2),0)</f>
        <v>0</v>
      </c>
      <c r="M145" s="12"/>
      <c r="N145" s="2"/>
      <c r="O145" s="2"/>
      <c r="P145" s="2"/>
      <c r="Q145" s="41">
        <f>IF(ISNUMBER(K145),IF(H145&gt;0,IF(I145&gt;0,J145,0),0),0)</f>
        <v>0</v>
      </c>
      <c r="R145" s="33">
        <f>IF(ISNUMBER(K145)=FALSE,J145,0)</f>
        <v>0</v>
      </c>
    </row>
    <row r="146">
      <c r="A146" s="9"/>
      <c r="B146" s="56" t="s">
        <v>130</v>
      </c>
      <c r="C146" s="1"/>
      <c r="D146" s="1"/>
      <c r="E146" s="57" t="s">
        <v>521</v>
      </c>
      <c r="F146" s="1"/>
      <c r="G146" s="1"/>
      <c r="H146" s="48"/>
      <c r="I146" s="1"/>
      <c r="J146" s="48"/>
      <c r="K146" s="1"/>
      <c r="L146" s="1"/>
      <c r="M146" s="12"/>
      <c r="N146" s="2"/>
      <c r="O146" s="2"/>
      <c r="P146" s="2"/>
      <c r="Q146" s="2"/>
    </row>
    <row r="147" thickBot="1">
      <c r="A147" s="9"/>
      <c r="B147" s="58" t="s">
        <v>132</v>
      </c>
      <c r="C147" s="29"/>
      <c r="D147" s="29"/>
      <c r="E147" s="59" t="s">
        <v>556</v>
      </c>
      <c r="F147" s="29"/>
      <c r="G147" s="29"/>
      <c r="H147" s="60"/>
      <c r="I147" s="29"/>
      <c r="J147" s="60"/>
      <c r="K147" s="29"/>
      <c r="L147" s="29"/>
      <c r="M147" s="12"/>
      <c r="N147" s="2"/>
      <c r="O147" s="2"/>
      <c r="P147" s="2"/>
      <c r="Q147" s="2"/>
    </row>
    <row r="148" thickTop="1">
      <c r="A148" s="9"/>
      <c r="B148" s="49">
        <v>35</v>
      </c>
      <c r="C148" s="50" t="s">
        <v>354</v>
      </c>
      <c r="D148" s="50" t="s">
        <v>179</v>
      </c>
      <c r="E148" s="50" t="s">
        <v>355</v>
      </c>
      <c r="F148" s="50" t="s">
        <v>7</v>
      </c>
      <c r="G148" s="51" t="s">
        <v>227</v>
      </c>
      <c r="H148" s="61">
        <v>2</v>
      </c>
      <c r="I148" s="35">
        <f>ROUND(0,2)</f>
        <v>0</v>
      </c>
      <c r="J148" s="62">
        <f>ROUND(I148*H148,2)</f>
        <v>0</v>
      </c>
      <c r="K148" s="63">
        <v>0.20999999999999999</v>
      </c>
      <c r="L148" s="64">
        <f>IF(ISNUMBER(K148),ROUND(J148*(K148+1),2),0)</f>
        <v>0</v>
      </c>
      <c r="M148" s="12"/>
      <c r="N148" s="2"/>
      <c r="O148" s="2"/>
      <c r="P148" s="2"/>
      <c r="Q148" s="41">
        <f>IF(ISNUMBER(K148),IF(H148&gt;0,IF(I148&gt;0,J148,0),0),0)</f>
        <v>0</v>
      </c>
      <c r="R148" s="33">
        <f>IF(ISNUMBER(K148)=FALSE,J148,0)</f>
        <v>0</v>
      </c>
    </row>
    <row r="149">
      <c r="A149" s="9"/>
      <c r="B149" s="56" t="s">
        <v>130</v>
      </c>
      <c r="C149" s="1"/>
      <c r="D149" s="1"/>
      <c r="E149" s="57" t="s">
        <v>358</v>
      </c>
      <c r="F149" s="1"/>
      <c r="G149" s="1"/>
      <c r="H149" s="48"/>
      <c r="I149" s="1"/>
      <c r="J149" s="48"/>
      <c r="K149" s="1"/>
      <c r="L149" s="1"/>
      <c r="M149" s="12"/>
      <c r="N149" s="2"/>
      <c r="O149" s="2"/>
      <c r="P149" s="2"/>
      <c r="Q149" s="2"/>
    </row>
    <row r="150" thickBot="1">
      <c r="A150" s="9"/>
      <c r="B150" s="58" t="s">
        <v>132</v>
      </c>
      <c r="C150" s="29"/>
      <c r="D150" s="29"/>
      <c r="E150" s="59" t="s">
        <v>557</v>
      </c>
      <c r="F150" s="29"/>
      <c r="G150" s="29"/>
      <c r="H150" s="60"/>
      <c r="I150" s="29"/>
      <c r="J150" s="60"/>
      <c r="K150" s="29"/>
      <c r="L150" s="29"/>
      <c r="M150" s="12"/>
      <c r="N150" s="2"/>
      <c r="O150" s="2"/>
      <c r="P150" s="2"/>
      <c r="Q150" s="2"/>
    </row>
    <row r="151" thickTop="1">
      <c r="A151" s="9"/>
      <c r="B151" s="49">
        <v>36</v>
      </c>
      <c r="C151" s="50" t="s">
        <v>360</v>
      </c>
      <c r="D151" s="50" t="s">
        <v>7</v>
      </c>
      <c r="E151" s="50" t="s">
        <v>361</v>
      </c>
      <c r="F151" s="50" t="s">
        <v>7</v>
      </c>
      <c r="G151" s="51" t="s">
        <v>227</v>
      </c>
      <c r="H151" s="61">
        <v>11</v>
      </c>
      <c r="I151" s="35">
        <f>ROUND(0,2)</f>
        <v>0</v>
      </c>
      <c r="J151" s="62">
        <f>ROUND(I151*H151,2)</f>
        <v>0</v>
      </c>
      <c r="K151" s="63">
        <v>0.20999999999999999</v>
      </c>
      <c r="L151" s="64">
        <f>IF(ISNUMBER(K151),ROUND(J151*(K151+1),2),0)</f>
        <v>0</v>
      </c>
      <c r="M151" s="12"/>
      <c r="N151" s="2"/>
      <c r="O151" s="2"/>
      <c r="P151" s="2"/>
      <c r="Q151" s="41">
        <f>IF(ISNUMBER(K151),IF(H151&gt;0,IF(I151&gt;0,J151,0),0),0)</f>
        <v>0</v>
      </c>
      <c r="R151" s="33">
        <f>IF(ISNUMBER(K151)=FALSE,J151,0)</f>
        <v>0</v>
      </c>
    </row>
    <row r="152">
      <c r="A152" s="9"/>
      <c r="B152" s="56" t="s">
        <v>130</v>
      </c>
      <c r="C152" s="1"/>
      <c r="D152" s="1"/>
      <c r="E152" s="57" t="s">
        <v>7</v>
      </c>
      <c r="F152" s="1"/>
      <c r="G152" s="1"/>
      <c r="H152" s="48"/>
      <c r="I152" s="1"/>
      <c r="J152" s="48"/>
      <c r="K152" s="1"/>
      <c r="L152" s="1"/>
      <c r="M152" s="12"/>
      <c r="N152" s="2"/>
      <c r="O152" s="2"/>
      <c r="P152" s="2"/>
      <c r="Q152" s="2"/>
    </row>
    <row r="153" thickBot="1">
      <c r="A153" s="9"/>
      <c r="B153" s="58" t="s">
        <v>132</v>
      </c>
      <c r="C153" s="29"/>
      <c r="D153" s="29"/>
      <c r="E153" s="59" t="s">
        <v>558</v>
      </c>
      <c r="F153" s="29"/>
      <c r="G153" s="29"/>
      <c r="H153" s="60"/>
      <c r="I153" s="29"/>
      <c r="J153" s="60"/>
      <c r="K153" s="29"/>
      <c r="L153" s="29"/>
      <c r="M153" s="12"/>
      <c r="N153" s="2"/>
      <c r="O153" s="2"/>
      <c r="P153" s="2"/>
      <c r="Q153" s="2"/>
    </row>
    <row r="154" thickTop="1">
      <c r="A154" s="9"/>
      <c r="B154" s="49">
        <v>37</v>
      </c>
      <c r="C154" s="50" t="s">
        <v>362</v>
      </c>
      <c r="D154" s="50" t="s">
        <v>7</v>
      </c>
      <c r="E154" s="50" t="s">
        <v>363</v>
      </c>
      <c r="F154" s="50" t="s">
        <v>7</v>
      </c>
      <c r="G154" s="51" t="s">
        <v>227</v>
      </c>
      <c r="H154" s="61">
        <v>75</v>
      </c>
      <c r="I154" s="35">
        <f>ROUND(0,2)</f>
        <v>0</v>
      </c>
      <c r="J154" s="62">
        <f>ROUND(I154*H154,2)</f>
        <v>0</v>
      </c>
      <c r="K154" s="63">
        <v>0.20999999999999999</v>
      </c>
      <c r="L154" s="64">
        <f>IF(ISNUMBER(K154),ROUND(J154*(K154+1),2),0)</f>
        <v>0</v>
      </c>
      <c r="M154" s="12"/>
      <c r="N154" s="2"/>
      <c r="O154" s="2"/>
      <c r="P154" s="2"/>
      <c r="Q154" s="41">
        <f>IF(ISNUMBER(K154),IF(H154&gt;0,IF(I154&gt;0,J154,0),0),0)</f>
        <v>0</v>
      </c>
      <c r="R154" s="33">
        <f>IF(ISNUMBER(K154)=FALSE,J154,0)</f>
        <v>0</v>
      </c>
    </row>
    <row r="155">
      <c r="A155" s="9"/>
      <c r="B155" s="56" t="s">
        <v>130</v>
      </c>
      <c r="C155" s="1"/>
      <c r="D155" s="1"/>
      <c r="E155" s="57" t="s">
        <v>7</v>
      </c>
      <c r="F155" s="1"/>
      <c r="G155" s="1"/>
      <c r="H155" s="48"/>
      <c r="I155" s="1"/>
      <c r="J155" s="48"/>
      <c r="K155" s="1"/>
      <c r="L155" s="1"/>
      <c r="M155" s="12"/>
      <c r="N155" s="2"/>
      <c r="O155" s="2"/>
      <c r="P155" s="2"/>
      <c r="Q155" s="2"/>
    </row>
    <row r="156" thickBot="1">
      <c r="A156" s="9"/>
      <c r="B156" s="58" t="s">
        <v>132</v>
      </c>
      <c r="C156" s="29"/>
      <c r="D156" s="29"/>
      <c r="E156" s="59" t="s">
        <v>535</v>
      </c>
      <c r="F156" s="29"/>
      <c r="G156" s="29"/>
      <c r="H156" s="60"/>
      <c r="I156" s="29"/>
      <c r="J156" s="60"/>
      <c r="K156" s="29"/>
      <c r="L156" s="29"/>
      <c r="M156" s="12"/>
      <c r="N156" s="2"/>
      <c r="O156" s="2"/>
      <c r="P156" s="2"/>
      <c r="Q156" s="2"/>
    </row>
    <row r="157" thickTop="1" thickBot="1" ht="25" customHeight="1">
      <c r="A157" s="9"/>
      <c r="B157" s="1"/>
      <c r="C157" s="65">
        <v>9</v>
      </c>
      <c r="D157" s="1"/>
      <c r="E157" s="66" t="s">
        <v>169</v>
      </c>
      <c r="F157" s="1"/>
      <c r="G157" s="67" t="s">
        <v>152</v>
      </c>
      <c r="H157" s="68">
        <f>J145+J148+J151+J154</f>
        <v>0</v>
      </c>
      <c r="I157" s="67" t="s">
        <v>153</v>
      </c>
      <c r="J157" s="69">
        <f>(L157-H157)</f>
        <v>0</v>
      </c>
      <c r="K157" s="67" t="s">
        <v>154</v>
      </c>
      <c r="L157" s="70">
        <f>L145+L148+L151+L154</f>
        <v>0</v>
      </c>
      <c r="M157" s="12"/>
      <c r="N157" s="2"/>
      <c r="O157" s="2"/>
      <c r="P157" s="2"/>
      <c r="Q157" s="41">
        <f>0+Q145+Q148+Q151+Q154</f>
        <v>0</v>
      </c>
      <c r="R157" s="33">
        <f>0+R145+R148+R151+R154</f>
        <v>0</v>
      </c>
      <c r="S157" s="71">
        <f>Q157*(1+J157)+R157</f>
        <v>0</v>
      </c>
    </row>
    <row r="158" thickTop="1" thickBot="1" ht="25" customHeight="1">
      <c r="A158" s="9"/>
      <c r="B158" s="72"/>
      <c r="C158" s="72"/>
      <c r="D158" s="72"/>
      <c r="E158" s="73"/>
      <c r="F158" s="72"/>
      <c r="G158" s="74" t="s">
        <v>155</v>
      </c>
      <c r="H158" s="75">
        <f>J145+J148+J151+J154</f>
        <v>0</v>
      </c>
      <c r="I158" s="74" t="s">
        <v>156</v>
      </c>
      <c r="J158" s="76">
        <f>0+J157</f>
        <v>0</v>
      </c>
      <c r="K158" s="74" t="s">
        <v>157</v>
      </c>
      <c r="L158" s="77">
        <f>L145+L148+L151+L154</f>
        <v>0</v>
      </c>
      <c r="M158" s="12"/>
      <c r="N158" s="2"/>
      <c r="O158" s="2"/>
      <c r="P158" s="2"/>
      <c r="Q158" s="2"/>
    </row>
    <row r="159">
      <c r="A159" s="13"/>
      <c r="B159" s="4"/>
      <c r="C159" s="4"/>
      <c r="D159" s="4"/>
      <c r="E159" s="4"/>
      <c r="F159" s="4"/>
      <c r="G159" s="4"/>
      <c r="H159" s="78"/>
      <c r="I159" s="4"/>
      <c r="J159" s="78"/>
      <c r="K159" s="4"/>
      <c r="L159" s="4"/>
      <c r="M159" s="14"/>
      <c r="N159" s="2"/>
      <c r="O159" s="2"/>
      <c r="P159" s="2"/>
      <c r="Q159" s="2"/>
    </row>
    <row r="160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2"/>
      <c r="O160" s="2"/>
      <c r="P160" s="2"/>
      <c r="Q160" s="2"/>
    </row>
  </sheetData>
  <mergeCells count="99">
    <mergeCell ref="B41:D41"/>
    <mergeCell ref="B42:D42"/>
    <mergeCell ref="B44:D44"/>
    <mergeCell ref="B45:D45"/>
    <mergeCell ref="B47:D47"/>
    <mergeCell ref="B48:D48"/>
    <mergeCell ref="B50:D50"/>
    <mergeCell ref="B51:D51"/>
    <mergeCell ref="B54:L54"/>
    <mergeCell ref="B56:D56"/>
    <mergeCell ref="B57:D57"/>
    <mergeCell ref="B59:D59"/>
    <mergeCell ref="B60:D60"/>
    <mergeCell ref="B62:D62"/>
    <mergeCell ref="B63:D63"/>
    <mergeCell ref="B65:D65"/>
    <mergeCell ref="B66:D66"/>
    <mergeCell ref="B68:D68"/>
    <mergeCell ref="B69:D69"/>
    <mergeCell ref="B71:D71"/>
    <mergeCell ref="B72:D7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5:D35"/>
    <mergeCell ref="B36:D36"/>
    <mergeCell ref="B38:D38"/>
    <mergeCell ref="B39:D39"/>
    <mergeCell ref="B21:D21"/>
    <mergeCell ref="B22:D22"/>
    <mergeCell ref="B23:D23"/>
    <mergeCell ref="B24:D24"/>
    <mergeCell ref="B25:D25"/>
    <mergeCell ref="B74:D74"/>
    <mergeCell ref="B75:D75"/>
    <mergeCell ref="B77:D77"/>
    <mergeCell ref="B78:D78"/>
    <mergeCell ref="B80:D80"/>
    <mergeCell ref="B81:D81"/>
    <mergeCell ref="B83:D83"/>
    <mergeCell ref="B84:D84"/>
    <mergeCell ref="B86:D86"/>
    <mergeCell ref="B87:D87"/>
    <mergeCell ref="B89:D89"/>
    <mergeCell ref="B90:D90"/>
    <mergeCell ref="B92:D92"/>
    <mergeCell ref="B93:D93"/>
    <mergeCell ref="B95:D95"/>
    <mergeCell ref="B96:D96"/>
    <mergeCell ref="B98:D98"/>
    <mergeCell ref="B99:D99"/>
    <mergeCell ref="B101:D101"/>
    <mergeCell ref="B102:D102"/>
    <mergeCell ref="B104:D104"/>
    <mergeCell ref="B105:D105"/>
    <mergeCell ref="B108:L108"/>
    <mergeCell ref="B110:D110"/>
    <mergeCell ref="B111:D111"/>
    <mergeCell ref="B114:L114"/>
    <mergeCell ref="B116:D116"/>
    <mergeCell ref="B117:D117"/>
    <mergeCell ref="B119:D119"/>
    <mergeCell ref="B120:D120"/>
    <mergeCell ref="B122:D122"/>
    <mergeCell ref="B123:D123"/>
    <mergeCell ref="B125:D125"/>
    <mergeCell ref="B126:D126"/>
    <mergeCell ref="B128:D128"/>
    <mergeCell ref="B129:D129"/>
    <mergeCell ref="B131:D131"/>
    <mergeCell ref="B132:D132"/>
    <mergeCell ref="B134:D134"/>
    <mergeCell ref="B135:D135"/>
    <mergeCell ref="B138:L138"/>
    <mergeCell ref="B140:D140"/>
    <mergeCell ref="B141:D141"/>
    <mergeCell ref="B146:D146"/>
    <mergeCell ref="B147:D147"/>
    <mergeCell ref="B149:D149"/>
    <mergeCell ref="B150:D150"/>
    <mergeCell ref="B152:D152"/>
    <mergeCell ref="B153:D153"/>
    <mergeCell ref="B155:D155"/>
    <mergeCell ref="B156:D156"/>
    <mergeCell ref="B144:L144"/>
  </mergeCells>
  <pageMargins left="0.39375" right="0.39375" top="0.5902778" bottom="0.39375" header="0.1965278" footer="0.1576389"/>
  <pageSetup paperSize="9" orientation="portrait" fitToHeight="0"/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Kroftová Irena</cp:lastModifiedBy>
  <dcterms:modified xsi:type="dcterms:W3CDTF">2024-10-22T07:16:59Z</dcterms:modified>
</cp:coreProperties>
</file>